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allg002\Desktop\Complete\"/>
    </mc:Choice>
  </mc:AlternateContent>
  <xr:revisionPtr revIDLastSave="0" documentId="8_{319F9C3D-9A52-4B0A-915C-5225E40097C6}" xr6:coauthVersionLast="44" xr6:coauthVersionMax="44" xr10:uidLastSave="{00000000-0000-0000-0000-000000000000}"/>
  <bookViews>
    <workbookView xWindow="-120" yWindow="-120" windowWidth="20730" windowHeight="11160" activeTab="1" xr2:uid="{5AEC6139-C3F1-429C-9D6C-62DCEEDA8638}"/>
  </bookViews>
  <sheets>
    <sheet name="ESF Projects" sheetId="1" r:id="rId1"/>
    <sheet name="ERDF Projec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8" i="2" l="1"/>
  <c r="J58" i="2"/>
  <c r="K16" i="2"/>
  <c r="J16" i="2"/>
  <c r="K22" i="2"/>
  <c r="J22" i="2"/>
  <c r="K56" i="2"/>
  <c r="J56" i="2"/>
  <c r="K47" i="2"/>
  <c r="J47" i="2"/>
  <c r="K9" i="2"/>
  <c r="K15" i="2"/>
  <c r="K14" i="2"/>
  <c r="G37" i="1"/>
  <c r="G28" i="1" l="1"/>
  <c r="G23" i="1" l="1"/>
  <c r="G22" i="1"/>
  <c r="G21" i="1"/>
  <c r="G20" i="1"/>
  <c r="G19" i="1"/>
  <c r="G24" i="1" l="1"/>
  <c r="G39" i="1" s="1"/>
</calcChain>
</file>

<file path=xl/sharedStrings.xml><?xml version="1.0" encoding="utf-8"?>
<sst xmlns="http://schemas.openxmlformats.org/spreadsheetml/2006/main" count="361" uniqueCount="184">
  <si>
    <t>B2B</t>
  </si>
  <si>
    <t>DBC (Ex-offenders)</t>
  </si>
  <si>
    <t>Prospects (NEET)</t>
  </si>
  <si>
    <t>Futures</t>
  </si>
  <si>
    <t>Calderdale College</t>
  </si>
  <si>
    <t>Serco</t>
  </si>
  <si>
    <t>VAL (Youth)</t>
  </si>
  <si>
    <t>VAL (Families)</t>
  </si>
  <si>
    <t>Interserve / Fedcap</t>
  </si>
  <si>
    <t>Employ Me (LCC)</t>
  </si>
  <si>
    <t>Journey to Work (TwentyTwenty)</t>
  </si>
  <si>
    <t>Futures for Business (Futures)</t>
  </si>
  <si>
    <t>Employment Hub - Phase 1 (LCC)</t>
  </si>
  <si>
    <t>Employment Hub - Phase 2 (LCC)</t>
  </si>
  <si>
    <t>Graduate City (LCC / UoL)</t>
  </si>
  <si>
    <t>IP</t>
  </si>
  <si>
    <t>Project Description</t>
  </si>
  <si>
    <t>End Date</t>
  </si>
  <si>
    <t>Description</t>
  </si>
  <si>
    <t>Leicester and Leicestershire's ESF Projects</t>
  </si>
  <si>
    <t>Projects</t>
  </si>
  <si>
    <t>Project Lead</t>
  </si>
  <si>
    <t>Open Call</t>
  </si>
  <si>
    <t>DWP CFO</t>
  </si>
  <si>
    <t>BBO CFO</t>
  </si>
  <si>
    <t>Number of Projects</t>
  </si>
  <si>
    <t>ESFA CFO</t>
  </si>
  <si>
    <t>This project works with those who are NEET or at risk of NEET in Leicester City area</t>
  </si>
  <si>
    <t>Working with businesses / assisting people in the work place to improve their skills</t>
  </si>
  <si>
    <t>Working with businesses to increase the number of apprenticeships and traineeships</t>
  </si>
  <si>
    <t>Digital Inclusion (Moneywise)</t>
  </si>
  <si>
    <t>Brighter Futures (B2B)</t>
  </si>
  <si>
    <t>WiLL (Vista)</t>
  </si>
  <si>
    <t>Assists those furthest away from the labour market with financial and digital skills</t>
  </si>
  <si>
    <t>Working with young people who are NEET or at risk of NEET</t>
  </si>
  <si>
    <t xml:space="preserve">This project works with hard to reach families with inter-generational unemployment </t>
  </si>
  <si>
    <t>Assists those in rural areas who are furthest away from the labour market or struggling to find employment</t>
  </si>
  <si>
    <t>Working with those who are furthest away from the labour market</t>
  </si>
  <si>
    <t>This project worked with ex-offenders to assist them into employment</t>
  </si>
  <si>
    <t>Status</t>
  </si>
  <si>
    <t xml:space="preserve">Working with employers and graduates in Leicester and Leicestershire. To create graduate placements and assist businesses to become more sustainable </t>
  </si>
  <si>
    <t>Derby Business College (DBC)</t>
  </si>
  <si>
    <t>Working with businesses to provide training and upskill their employees</t>
  </si>
  <si>
    <t xml:space="preserve">Community grants programme offering community groups up to £20,000 to assist those furthest away from the labour market into employment </t>
  </si>
  <si>
    <t>Live</t>
  </si>
  <si>
    <t>Closed</t>
  </si>
  <si>
    <t>Working with businesses to improve their knowledge of the benefits of training and up-skilling their workforce and the benefits of apprenticeships</t>
  </si>
  <si>
    <t>This project worked with those not in education, employment or training (NEET) or at risk of NEET in Leicester and Leicestershire</t>
  </si>
  <si>
    <t>Please note that where contracts are "live" the information provided below may be subject to change</t>
  </si>
  <si>
    <t>Working with young people to find employment</t>
  </si>
  <si>
    <t>=</t>
  </si>
  <si>
    <t>This project helps people to improve their skills and find employment</t>
  </si>
  <si>
    <t>The aim of the Services is to deliver bespoke support and training for the Unemployed and the economically Inactive who are seeking to return to the labour market but are facing skills related barriers</t>
  </si>
  <si>
    <t>Skills support for the workforce, to help them progress, including support for those who face redundancy or the threat of redundancy</t>
  </si>
  <si>
    <t>This information is not available</t>
  </si>
  <si>
    <t>Twin International Ltd</t>
  </si>
  <si>
    <t>Interserve (Skills Metro)</t>
  </si>
  <si>
    <t>NWSL College (Business Enterprise)</t>
  </si>
  <si>
    <t>Se-23</t>
  </si>
  <si>
    <t>No. of Projects</t>
  </si>
  <si>
    <t>Priority Axis (PA)</t>
  </si>
  <si>
    <t>Organisation</t>
  </si>
  <si>
    <t>Project</t>
  </si>
  <si>
    <t>Grant / Loans</t>
  </si>
  <si>
    <t>Start</t>
  </si>
  <si>
    <t>Finish</t>
  </si>
  <si>
    <t xml:space="preserve">Current Status </t>
  </si>
  <si>
    <t>ERDF (£)</t>
  </si>
  <si>
    <t>University of Leicester</t>
  </si>
  <si>
    <t>Leicester Innovation Hub (1)</t>
  </si>
  <si>
    <t>Creation of an "Innovation Hub" to assist businesses to better innovate and collaborate</t>
  </si>
  <si>
    <t>Up to £4,000 Innovation Voucher (University consultancy, testing and analytical services) / up to £20,000 one-year funded Mphil (industrial company-based R &amp; D projects)</t>
  </si>
  <si>
    <t>Leicester Innovation Accelerator</t>
  </si>
  <si>
    <t>Project extension to continue the work being done through Leicester's Innovation Hub</t>
  </si>
  <si>
    <t>STAR (Space Technology Applications Research)</t>
  </si>
  <si>
    <t>To provide SMEs advanced manufacturing and engineering based innovation solutions. lt forms part of the National Space Park, currently being built as part of the new Waterside Enterprise Zone next to the National Space Centre</t>
  </si>
  <si>
    <t>None</t>
  </si>
  <si>
    <t>Medilink East Midlands Ltd</t>
  </si>
  <si>
    <t>SoLSTICE (1)</t>
  </si>
  <si>
    <t>Working with our health care and life science sector to innovate and grow</t>
  </si>
  <si>
    <t>Grants available £1,000 - £10,000 (30% intervention)</t>
  </si>
  <si>
    <t>SoLSTICE (2)</t>
  </si>
  <si>
    <t>Extension to SoLSTICE (1)</t>
  </si>
  <si>
    <t>Leicester Life Sciences Accelerator</t>
  </si>
  <si>
    <t>Specialist life sciences incubation and grow on provision in Leicester and Leicestershire) at Charnwood Campus, Loughborough</t>
  </si>
  <si>
    <t>Loughborough University</t>
  </si>
  <si>
    <t>PROmoting Sme Product Enhancement &amp; Research (PROSPER)</t>
  </si>
  <si>
    <t>It will assist 56 SMEs in 9 LLEP Key Sectors and 2 Enterprise Zones to enable introduction of 29 new products and develop links with research institutions</t>
  </si>
  <si>
    <t>Capital and revenue grant scheme proposed but details not known yet</t>
  </si>
  <si>
    <t>Smart Innovation &amp; Networking for Growth (SING)</t>
  </si>
  <si>
    <t>Practical and grant assistance to enable SME's to increase their investment in R &amp; D, to encourage them to work with Universities and Research institutions</t>
  </si>
  <si>
    <t>Grant funding is available for collaborative R &amp; D projects (up to 43% external costs available)</t>
  </si>
  <si>
    <t xml:space="preserve">Space Innovation Accelerator </t>
  </si>
  <si>
    <t xml:space="preserve">Nottingham University </t>
  </si>
  <si>
    <t>Aerospace Unlocking Potential</t>
  </si>
  <si>
    <t>Full</t>
  </si>
  <si>
    <t>Warwick University</t>
  </si>
  <si>
    <t>Digital Innovation for Manufacturing (DI4M)</t>
  </si>
  <si>
    <t>SoLSTICE (3)</t>
  </si>
  <si>
    <t>Extension to SoLSTICE (2)</t>
  </si>
  <si>
    <t>helps SMEs benefit from the latest in manufacturing technologies and thinking, helping them become more productive and competitive. We can help you address your business challenges relating to materials and manufacturing, digital manufacturing, business transformation and more</t>
  </si>
  <si>
    <t>Information to follow</t>
  </si>
  <si>
    <t>East Midlands Chamber</t>
  </si>
  <si>
    <t>Digital Growth Programme (1)</t>
  </si>
  <si>
    <t>Provides free digital support to SME's</t>
  </si>
  <si>
    <t>Grants available from £2,100 to £42,000</t>
  </si>
  <si>
    <t>Digital Growth Programme (2)</t>
  </si>
  <si>
    <t>Grants available from £2,100 to £42,001</t>
  </si>
  <si>
    <t>Digital Upscaler</t>
  </si>
  <si>
    <t>Leicester City Council</t>
  </si>
  <si>
    <t>Busness Gateway (Growth Hub)</t>
  </si>
  <si>
    <t>Provides a single-point of contact for SME's to access support</t>
  </si>
  <si>
    <t>Productivity &amp; Capability Enhancement (PACE)</t>
  </si>
  <si>
    <t>This project will help SME's to grow, enabling them to increase their capacities and improve productivity and competitiveness</t>
  </si>
  <si>
    <t>Capital grants - up to £20,000 / Revenue grants circa £7,500 (38% intervention)</t>
  </si>
  <si>
    <t>Princes Trust</t>
  </si>
  <si>
    <t xml:space="preserve">Better off in Business </t>
  </si>
  <si>
    <t>Specifically designed to engage hard to reach 18 to 30 year olds from disadvantaged and under-represented groups that do not consider enterprise as an accessible pathway to economic independence. Support will be provided through a blend of group workshops, one to one mentoring support and online learning and support</t>
  </si>
  <si>
    <t>Grants up £250 market testing and access to low interest start up loans up to £5000</t>
  </si>
  <si>
    <t>Better off in Business (Phase 2)</t>
  </si>
  <si>
    <t>Extension to "Better off in Business" project</t>
  </si>
  <si>
    <t>Grants up £250 market testing and access to low interest start up loans up to £5001</t>
  </si>
  <si>
    <t>Better off in Business (Phase 2 extension)</t>
  </si>
  <si>
    <t>Harborough District Council</t>
  </si>
  <si>
    <t>Harborough Grow-on Space</t>
  </si>
  <si>
    <t>To provide additional grow-on space with the district of Harborough</t>
  </si>
  <si>
    <t>East Midlands Business Ltd</t>
  </si>
  <si>
    <t>Internationalising SME's</t>
  </si>
  <si>
    <t>Supporting businesses wishing to export</t>
  </si>
  <si>
    <t>Grants available from £1,000 - £3,500 at an intervention rate of 50%</t>
  </si>
  <si>
    <t>Department for International Trade (DiT)</t>
  </si>
  <si>
    <t>Midlands Engine: Export Grants Scheme</t>
  </si>
  <si>
    <t>This is a continuation of the "Internationalising SME's" project to support businesses wishing to export</t>
  </si>
  <si>
    <t>WMMBF Ltd</t>
  </si>
  <si>
    <t>Manufacturing Growth Programme (MGP)</t>
  </si>
  <si>
    <t>MGP is designed to stimulate the growth of aspiring manufacturing businesses in any sector. It will helpbusinesses identify opportunities for accelarated growth, improvement and team development</t>
  </si>
  <si>
    <t>Grants up to 35% towards an improvement project, grant value starting from £1000</t>
  </si>
  <si>
    <t>BEIS</t>
  </si>
  <si>
    <t>Midlands Engine Investment Fund</t>
  </si>
  <si>
    <t>Early stage equity funding for high growth start-ups / existing businesses. This is a 5 year investment - 5 years realisation programme</t>
  </si>
  <si>
    <t>Loan scheme (various)</t>
  </si>
  <si>
    <t>Not applicable</t>
  </si>
  <si>
    <t>NBV Enterprise Ltd</t>
  </si>
  <si>
    <t xml:space="preserve">Growing Enterprise </t>
  </si>
  <si>
    <t xml:space="preserve">Support for pre-starts, offering business advice. In addition, support is offered to new and trading SME's </t>
  </si>
  <si>
    <t>Grants available (£1,000 - £2,500)</t>
  </si>
  <si>
    <t>Growing Enterprise Phase 2</t>
  </si>
  <si>
    <t>Extension to their "Grow Your Business" project providing Start-up support</t>
  </si>
  <si>
    <t>Growing Enterprise Phase 2 extension</t>
  </si>
  <si>
    <t>Supporting PRoductivity INnovation &amp; Growth (SPRING)</t>
  </si>
  <si>
    <t>This project seeks support improvments to SME productivity. The sectors supported include SMEs relevant to the key sectors; Life Sciences, Automotive and Artificial Intelligence</t>
  </si>
  <si>
    <t xml:space="preserve">Grant (30% revenue, 45% capital, no minimum spend threshold) </t>
  </si>
  <si>
    <t>Collaborate</t>
  </si>
  <si>
    <t xml:space="preserve">Targeted at businesses within the LLEP's 8 key priority sectors </t>
  </si>
  <si>
    <t>Grants available (£5,000 - £25,000)</t>
  </si>
  <si>
    <t>Leicestershire Growth Hub</t>
  </si>
  <si>
    <t>This is an amalgamation of the LLEP's Business Growth Hub and Collaborate projects</t>
  </si>
  <si>
    <t>Grant scheme (£2,000 - £25,000)</t>
  </si>
  <si>
    <t>Leicestershire Growth Hub extension</t>
  </si>
  <si>
    <t>Assisting SME's to export</t>
  </si>
  <si>
    <t>Oxford Innovation Services</t>
  </si>
  <si>
    <t>Manufacturing Growth Programme II</t>
  </si>
  <si>
    <t>Extension to MGP</t>
  </si>
  <si>
    <t>Manufacturing Growth Programme II extension</t>
  </si>
  <si>
    <t>Leicester Arts Centre Ltd</t>
  </si>
  <si>
    <t>Pheonix: Leicester's Creative Digital Incubator</t>
  </si>
  <si>
    <t>To create a business space for the creative arts sector in Leicester and Leicestershire</t>
  </si>
  <si>
    <t>N/A</t>
  </si>
  <si>
    <t>Pilot House</t>
  </si>
  <si>
    <t>To create business incubator space within Pilot House</t>
  </si>
  <si>
    <t>Green BELLE</t>
  </si>
  <si>
    <t>Providing support to businesses to reduce their energy consumption</t>
  </si>
  <si>
    <t>Grants available (£1,000-£10,000)</t>
  </si>
  <si>
    <t>Green BELLE (phase 2)</t>
  </si>
  <si>
    <t xml:space="preserve">This is an extension to the original Green BELLE project </t>
  </si>
  <si>
    <t>Green BELLE (phase 2 extension)</t>
  </si>
  <si>
    <t>Leicester Transport Accelerator</t>
  </si>
  <si>
    <t>will co-ordinate targeted low carbon activity in innovative ways across three specific themes. It will accelerate delivery, increase geographic coverage and make a major contribution to delivering Leicester’s Sustainability Action Plan. Leicester is now well underway with action to meet its climate change target of reducing emissions of carbon dioxide by 50% from 1990 levels by 2025</t>
  </si>
  <si>
    <t xml:space="preserve">Grants available for low carbon fleet vehicles </t>
  </si>
  <si>
    <t>University of Nottingham</t>
  </si>
  <si>
    <t>Energy Innovation &amp; Collaboration</t>
  </si>
  <si>
    <t>Park &amp; Ride</t>
  </si>
  <si>
    <t>Total (ERDF + Match)</t>
  </si>
  <si>
    <t>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</si>
</sst>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4" x14ac:knownFonts="1">
    <font>
      <sz val="11"/>
      <color theme="1"/>
      <name val="Calibri"/>
      <family val="2"/>
      <scheme val="minor"/>
    </font>
    <font>
      <b/>
      <sz val="14"/>
      <color theme="1"/>
      <name val="Calibri"/>
      <family val="2"/>
      <scheme val="minor"/>
    </font>
    <font>
      <b/>
      <sz val="14"/>
      <color theme="1"/>
      <name val="Segoe UI Light"/>
      <family val="2"/>
    </font>
    <font>
      <b/>
      <sz val="11"/>
      <color theme="1"/>
      <name val="Segoe UI Light"/>
      <family val="2"/>
    </font>
    <font>
      <sz val="11"/>
      <color theme="1"/>
      <name val="Segoe UI Light"/>
      <family val="2"/>
    </font>
    <font>
      <b/>
      <sz val="12"/>
      <color theme="1"/>
      <name val="Segoe UI Light"/>
      <family val="2"/>
    </font>
    <font>
      <b/>
      <sz val="12"/>
      <name val="Segoe UI Light"/>
      <family val="2"/>
    </font>
    <font>
      <sz val="12"/>
      <name val="Segoe UI Light"/>
      <family val="2"/>
    </font>
    <font>
      <sz val="12"/>
      <color theme="1"/>
      <name val="Segoe UI Light"/>
      <family val="2"/>
    </font>
    <font>
      <sz val="12"/>
      <color theme="4"/>
      <name val="Segoe UI Light"/>
      <family val="2"/>
    </font>
    <font>
      <sz val="8"/>
      <color theme="8" tint="-0.499984740745262"/>
      <name val="Segoe UI Light"/>
      <family val="2"/>
    </font>
    <font>
      <sz val="11"/>
      <color theme="8" tint="-0.499984740745262"/>
      <name val="Segoe UI Light"/>
      <family val="2"/>
    </font>
    <font>
      <sz val="11"/>
      <name val="Segoe UI Light"/>
      <family val="2"/>
    </font>
    <font>
      <sz val="12"/>
      <color theme="4" tint="-0.249977111117893"/>
      <name val="Segoe UI Light"/>
      <family val="2"/>
    </font>
    <font>
      <sz val="12"/>
      <color theme="8" tint="-0.499984740745262"/>
      <name val="Segoe UI Light"/>
      <family val="2"/>
    </font>
    <font>
      <sz val="8"/>
      <color theme="1"/>
      <name val="Segoe UI Light"/>
      <family val="2"/>
    </font>
    <font>
      <b/>
      <sz val="11"/>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i/>
      <sz val="10"/>
      <name val="Calibri"/>
      <family val="2"/>
      <scheme val="minor"/>
    </font>
    <font>
      <sz val="1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127">
    <xf numFmtId="0" fontId="0" fillId="0" borderId="0" xfId="0"/>
    <xf numFmtId="0" fontId="3" fillId="0" borderId="0" xfId="0" applyFont="1"/>
    <xf numFmtId="0" fontId="4" fillId="0" borderId="0" xfId="0" applyFont="1"/>
    <xf numFmtId="0" fontId="9" fillId="0" borderId="0" xfId="0" applyFont="1" applyBorder="1" applyAlignment="1">
      <alignment vertical="center"/>
    </xf>
    <xf numFmtId="0" fontId="9" fillId="0" borderId="0" xfId="0" applyFont="1" applyBorder="1" applyAlignment="1">
      <alignment horizontal="center" vertical="center"/>
    </xf>
    <xf numFmtId="6" fontId="5" fillId="0" borderId="1" xfId="0" applyNumberFormat="1" applyFont="1" applyBorder="1" applyAlignment="1">
      <alignment horizontal="center"/>
    </xf>
    <xf numFmtId="0" fontId="10" fillId="0" borderId="0" xfId="0" applyFont="1" applyAlignment="1">
      <alignment vertical="center"/>
    </xf>
    <xf numFmtId="0" fontId="10" fillId="0" borderId="0" xfId="0" applyFont="1" applyAlignment="1">
      <alignment horizontal="center" vertical="center"/>
    </xf>
    <xf numFmtId="164" fontId="10" fillId="0" borderId="0" xfId="0" applyNumberFormat="1" applyFont="1" applyAlignment="1">
      <alignment vertical="center"/>
    </xf>
    <xf numFmtId="164" fontId="6" fillId="0" borderId="1" xfId="0" applyNumberFormat="1" applyFont="1" applyBorder="1" applyAlignment="1">
      <alignment horizontal="center" vertical="center"/>
    </xf>
    <xf numFmtId="0" fontId="10" fillId="0" borderId="0" xfId="0" applyFont="1"/>
    <xf numFmtId="0" fontId="10" fillId="0" borderId="0" xfId="0" applyFont="1" applyAlignment="1">
      <alignment horizontal="center"/>
    </xf>
    <xf numFmtId="6" fontId="11" fillId="0" borderId="0" xfId="0" applyNumberFormat="1" applyFont="1" applyAlignment="1">
      <alignment horizontal="center" vertical="center"/>
    </xf>
    <xf numFmtId="0" fontId="13" fillId="0" borderId="0" xfId="0" applyFont="1" applyBorder="1" applyAlignment="1">
      <alignment horizontal="center"/>
    </xf>
    <xf numFmtId="0" fontId="14" fillId="0" borderId="0" xfId="0" applyFont="1" applyBorder="1"/>
    <xf numFmtId="6" fontId="6" fillId="0" borderId="1" xfId="0" applyNumberFormat="1" applyFont="1" applyBorder="1" applyAlignment="1">
      <alignment horizontal="center" vertical="center"/>
    </xf>
    <xf numFmtId="0" fontId="15" fillId="0" borderId="0" xfId="0" applyFont="1" applyAlignment="1">
      <alignment horizontal="center"/>
    </xf>
    <xf numFmtId="0" fontId="7" fillId="0" borderId="0" xfId="0" applyFont="1"/>
    <xf numFmtId="6" fontId="6" fillId="0" borderId="1" xfId="0" applyNumberFormat="1" applyFont="1" applyBorder="1" applyAlignment="1">
      <alignment horizontal="center"/>
    </xf>
    <xf numFmtId="6" fontId="5" fillId="0" borderId="3" xfId="0" applyNumberFormat="1" applyFont="1" applyBorder="1" applyAlignment="1">
      <alignment horizontal="center"/>
    </xf>
    <xf numFmtId="0" fontId="4" fillId="0" borderId="0" xfId="0" applyFont="1" applyAlignment="1">
      <alignment horizontal="center"/>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4" fillId="0" borderId="0" xfId="0" applyFont="1" applyAlignment="1">
      <alignment vertical="top"/>
    </xf>
    <xf numFmtId="6" fontId="6"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6" fillId="2" borderId="1" xfId="0" applyFont="1" applyFill="1" applyBorder="1" applyAlignment="1">
      <alignment vertical="top"/>
    </xf>
    <xf numFmtId="164" fontId="6" fillId="2" borderId="1" xfId="0" applyNumberFormat="1" applyFont="1" applyFill="1" applyBorder="1" applyAlignment="1">
      <alignment horizontal="center" vertical="top"/>
    </xf>
    <xf numFmtId="0" fontId="8" fillId="0" borderId="0" xfId="0" applyFont="1" applyAlignment="1">
      <alignment vertical="top"/>
    </xf>
    <xf numFmtId="6" fontId="5" fillId="2" borderId="1" xfId="0" applyNumberFormat="1" applyFont="1" applyFill="1" applyBorder="1" applyAlignment="1">
      <alignment horizontal="center" vertical="top"/>
    </xf>
    <xf numFmtId="0" fontId="7" fillId="0" borderId="0" xfId="0" applyFont="1" applyAlignment="1">
      <alignment horizontal="center"/>
    </xf>
    <xf numFmtId="0" fontId="7" fillId="0" borderId="1" xfId="0" applyFont="1" applyBorder="1" applyAlignment="1">
      <alignment horizontal="center" vertical="top"/>
    </xf>
    <xf numFmtId="0" fontId="7" fillId="0" borderId="1" xfId="0" applyFont="1" applyBorder="1" applyAlignment="1">
      <alignment vertical="top"/>
    </xf>
    <xf numFmtId="0" fontId="7" fillId="0" borderId="1" xfId="0" applyFont="1" applyBorder="1" applyAlignment="1">
      <alignment vertical="top" wrapText="1"/>
    </xf>
    <xf numFmtId="6" fontId="7" fillId="0" borderId="1" xfId="0" applyNumberFormat="1" applyFont="1" applyBorder="1" applyAlignment="1">
      <alignment horizontal="center" vertical="top"/>
    </xf>
    <xf numFmtId="0" fontId="7" fillId="0" borderId="0" xfId="0" applyFont="1" applyAlignment="1">
      <alignment vertical="top"/>
    </xf>
    <xf numFmtId="164" fontId="7" fillId="0" borderId="1" xfId="0" applyNumberFormat="1" applyFont="1" applyBorder="1" applyAlignment="1">
      <alignment horizontal="center" vertical="top"/>
    </xf>
    <xf numFmtId="0" fontId="4" fillId="0" borderId="1" xfId="0" applyFont="1" applyBorder="1" applyAlignment="1">
      <alignment horizontal="center" vertical="top"/>
    </xf>
    <xf numFmtId="0" fontId="12" fillId="0" borderId="1" xfId="0" applyFont="1" applyBorder="1" applyAlignment="1">
      <alignment horizontal="center" vertical="top"/>
    </xf>
    <xf numFmtId="0" fontId="12" fillId="0" borderId="0" xfId="0" applyFont="1" applyAlignment="1">
      <alignment vertical="top"/>
    </xf>
    <xf numFmtId="0" fontId="7" fillId="0" borderId="1" xfId="0" applyFont="1" applyBorder="1" applyAlignment="1">
      <alignment horizontal="center" vertical="top" wrapText="1"/>
    </xf>
    <xf numFmtId="0" fontId="14" fillId="0" borderId="0" xfId="0" applyFont="1" applyBorder="1" applyAlignment="1">
      <alignment horizontal="center"/>
    </xf>
    <xf numFmtId="0" fontId="0" fillId="0" borderId="0" xfId="0" applyAlignment="1">
      <alignment horizontal="center"/>
    </xf>
    <xf numFmtId="0" fontId="7" fillId="0" borderId="2" xfId="0" applyFont="1" applyBorder="1" applyAlignment="1">
      <alignment horizontal="center" vertical="top"/>
    </xf>
    <xf numFmtId="0" fontId="7" fillId="0" borderId="0" xfId="0" applyFont="1" applyBorder="1" applyAlignment="1">
      <alignment horizontal="center"/>
    </xf>
    <xf numFmtId="0" fontId="7" fillId="0" borderId="0" xfId="0" applyFont="1" applyBorder="1"/>
    <xf numFmtId="17" fontId="7" fillId="0" borderId="1" xfId="0" applyNumberFormat="1" applyFont="1" applyBorder="1" applyAlignment="1">
      <alignment horizontal="center" vertical="top"/>
    </xf>
    <xf numFmtId="164" fontId="7" fillId="0" borderId="1" xfId="0" applyNumberFormat="1" applyFont="1" applyBorder="1" applyAlignment="1">
      <alignment horizontal="center" vertical="top" wrapText="1"/>
    </xf>
    <xf numFmtId="0" fontId="7" fillId="0" borderId="0" xfId="0" applyFont="1" applyAlignment="1">
      <alignment vertical="top" wrapText="1"/>
    </xf>
    <xf numFmtId="17" fontId="7" fillId="0" borderId="2" xfId="0" applyNumberFormat="1" applyFont="1" applyBorder="1" applyAlignment="1">
      <alignment horizontal="center" vertical="top"/>
    </xf>
    <xf numFmtId="0" fontId="17" fillId="3" borderId="1" xfId="0" applyFont="1" applyFill="1" applyBorder="1" applyAlignment="1">
      <alignment horizontal="center" vertical="top" wrapText="1"/>
    </xf>
    <xf numFmtId="0" fontId="17" fillId="3" borderId="1" xfId="0" applyFont="1" applyFill="1" applyBorder="1" applyAlignment="1">
      <alignment vertical="top"/>
    </xf>
    <xf numFmtId="0" fontId="17" fillId="3" borderId="1" xfId="0" applyFont="1" applyFill="1" applyBorder="1" applyAlignment="1">
      <alignment horizontal="center" vertical="top"/>
    </xf>
    <xf numFmtId="0" fontId="17" fillId="3" borderId="1" xfId="0" applyFont="1" applyFill="1" applyBorder="1" applyAlignment="1">
      <alignment horizontal="right" vertical="top"/>
    </xf>
    <xf numFmtId="0" fontId="18" fillId="0" borderId="1" xfId="0" applyFont="1" applyBorder="1" applyAlignment="1">
      <alignment horizontal="center" vertical="top"/>
    </xf>
    <xf numFmtId="0" fontId="18" fillId="0" borderId="4" xfId="0" applyFont="1" applyBorder="1" applyAlignment="1">
      <alignment horizontal="center" vertical="top"/>
    </xf>
    <xf numFmtId="0" fontId="18" fillId="0" borderId="1" xfId="0" applyFont="1" applyBorder="1" applyAlignment="1">
      <alignment vertical="top"/>
    </xf>
    <xf numFmtId="0" fontId="18" fillId="0" borderId="1" xfId="0" applyFont="1" applyBorder="1" applyAlignment="1">
      <alignment vertical="top" wrapText="1"/>
    </xf>
    <xf numFmtId="17" fontId="18" fillId="0" borderId="1" xfId="0" applyNumberFormat="1" applyFont="1" applyBorder="1" applyAlignment="1">
      <alignment horizontal="center" vertical="top"/>
    </xf>
    <xf numFmtId="0" fontId="18" fillId="4" borderId="1" xfId="0" applyFont="1" applyFill="1" applyBorder="1" applyAlignment="1">
      <alignment horizontal="center" vertical="top"/>
    </xf>
    <xf numFmtId="6" fontId="18" fillId="0" borderId="1" xfId="0" applyNumberFormat="1" applyFont="1" applyBorder="1" applyAlignment="1">
      <alignment horizontal="right" vertical="top"/>
    </xf>
    <xf numFmtId="164" fontId="18" fillId="0" borderId="1" xfId="0" applyNumberFormat="1" applyFont="1" applyBorder="1" applyAlignment="1">
      <alignment vertical="top"/>
    </xf>
    <xf numFmtId="0" fontId="19" fillId="0" borderId="1" xfId="0" applyFont="1" applyBorder="1" applyAlignment="1">
      <alignment horizontal="center" vertical="top"/>
    </xf>
    <xf numFmtId="0" fontId="19" fillId="0" borderId="4" xfId="0" applyFont="1" applyBorder="1" applyAlignment="1">
      <alignment horizontal="center" vertical="top"/>
    </xf>
    <xf numFmtId="0" fontId="19" fillId="0" borderId="1" xfId="0" applyFont="1" applyBorder="1" applyAlignment="1">
      <alignment vertical="top"/>
    </xf>
    <xf numFmtId="0" fontId="19" fillId="0" borderId="1" xfId="0" applyFont="1" applyBorder="1" applyAlignment="1">
      <alignment vertical="top" wrapText="1"/>
    </xf>
    <xf numFmtId="17" fontId="19" fillId="0" borderId="1" xfId="0" applyNumberFormat="1" applyFont="1" applyBorder="1" applyAlignment="1">
      <alignment horizontal="center" vertical="top"/>
    </xf>
    <xf numFmtId="0" fontId="19" fillId="5" borderId="1" xfId="0" applyFont="1" applyFill="1" applyBorder="1" applyAlignment="1">
      <alignment horizontal="center" vertical="top"/>
    </xf>
    <xf numFmtId="6" fontId="19" fillId="0" borderId="1" xfId="0" applyNumberFormat="1" applyFont="1" applyBorder="1" applyAlignment="1">
      <alignment horizontal="right" vertical="top"/>
    </xf>
    <xf numFmtId="164" fontId="19" fillId="0" borderId="1" xfId="0" applyNumberFormat="1" applyFont="1" applyBorder="1" applyAlignment="1">
      <alignment vertical="top"/>
    </xf>
    <xf numFmtId="0" fontId="18" fillId="5" borderId="1" xfId="0" applyFont="1" applyFill="1" applyBorder="1" applyAlignment="1">
      <alignment horizontal="center" vertical="top"/>
    </xf>
    <xf numFmtId="164" fontId="19" fillId="0" borderId="1" xfId="0" applyNumberFormat="1" applyFont="1" applyBorder="1" applyAlignment="1">
      <alignment horizontal="right" vertical="top"/>
    </xf>
    <xf numFmtId="0" fontId="18" fillId="0" borderId="5" xfId="0" applyFont="1" applyBorder="1" applyAlignment="1">
      <alignment vertical="top" wrapText="1"/>
    </xf>
    <xf numFmtId="0" fontId="18" fillId="6" borderId="6" xfId="0" applyFont="1" applyFill="1" applyBorder="1" applyAlignment="1">
      <alignment horizontal="center" vertical="top"/>
    </xf>
    <xf numFmtId="6" fontId="18" fillId="0" borderId="7" xfId="0" applyNumberFormat="1" applyFont="1" applyBorder="1" applyAlignment="1">
      <alignment horizontal="right" vertical="top"/>
    </xf>
    <xf numFmtId="0" fontId="19" fillId="0" borderId="0" xfId="0" applyFont="1"/>
    <xf numFmtId="164" fontId="20" fillId="0" borderId="1" xfId="0" applyNumberFormat="1" applyFont="1" applyBorder="1"/>
    <xf numFmtId="0" fontId="18" fillId="5" borderId="6" xfId="0" applyFont="1" applyFill="1" applyBorder="1" applyAlignment="1">
      <alignment horizontal="center" vertical="top"/>
    </xf>
    <xf numFmtId="6" fontId="20" fillId="0" borderId="7" xfId="0" applyNumberFormat="1" applyFont="1" applyFill="1" applyBorder="1"/>
    <xf numFmtId="0" fontId="21" fillId="0" borderId="1" xfId="0" applyFont="1" applyBorder="1" applyAlignment="1">
      <alignment wrapText="1"/>
    </xf>
    <xf numFmtId="0" fontId="22" fillId="0" borderId="1" xfId="0" applyFont="1" applyBorder="1" applyAlignment="1">
      <alignment vertical="top" wrapText="1"/>
    </xf>
    <xf numFmtId="0" fontId="20" fillId="7" borderId="1" xfId="0" applyFont="1" applyFill="1" applyBorder="1" applyAlignment="1">
      <alignment horizontal="center" vertical="top" wrapText="1"/>
    </xf>
    <xf numFmtId="6" fontId="19" fillId="0" borderId="1" xfId="0" applyNumberFormat="1" applyFont="1" applyBorder="1" applyAlignment="1">
      <alignment vertical="top"/>
    </xf>
    <xf numFmtId="0" fontId="19" fillId="6" borderId="1" xfId="0" applyFont="1" applyFill="1" applyBorder="1" applyAlignment="1">
      <alignment horizontal="center" vertical="top"/>
    </xf>
    <xf numFmtId="0" fontId="19" fillId="0" borderId="0" xfId="0" applyFont="1" applyAlignment="1">
      <alignment horizontal="center" vertical="top"/>
    </xf>
    <xf numFmtId="0" fontId="19" fillId="0" borderId="0" xfId="0" applyFont="1" applyAlignment="1">
      <alignment vertical="top"/>
    </xf>
    <xf numFmtId="6" fontId="20" fillId="8" borderId="1" xfId="0" applyNumberFormat="1" applyFont="1" applyFill="1" applyBorder="1"/>
    <xf numFmtId="0" fontId="18" fillId="0" borderId="0" xfId="0" applyFont="1" applyAlignment="1">
      <alignment vertical="top" wrapText="1"/>
    </xf>
    <xf numFmtId="0" fontId="18" fillId="6" borderId="1" xfId="0" applyFont="1" applyFill="1" applyBorder="1" applyAlignment="1">
      <alignment horizontal="center" vertical="top"/>
    </xf>
    <xf numFmtId="49" fontId="19" fillId="0" borderId="1" xfId="0" applyNumberFormat="1" applyFont="1" applyBorder="1" applyAlignment="1">
      <alignment vertical="top" wrapText="1"/>
    </xf>
    <xf numFmtId="6" fontId="18" fillId="0" borderId="1" xfId="0" applyNumberFormat="1" applyFont="1" applyBorder="1" applyAlignment="1">
      <alignment vertical="top"/>
    </xf>
    <xf numFmtId="0" fontId="19" fillId="5" borderId="1" xfId="0" applyFont="1" applyFill="1" applyBorder="1" applyAlignment="1">
      <alignment horizontal="center" vertical="top" wrapText="1"/>
    </xf>
    <xf numFmtId="0" fontId="19" fillId="0" borderId="5" xfId="0" applyFont="1" applyBorder="1" applyAlignment="1">
      <alignment vertical="top"/>
    </xf>
    <xf numFmtId="0" fontId="18" fillId="0" borderId="1" xfId="0" applyFont="1" applyBorder="1" applyAlignment="1">
      <alignment wrapText="1"/>
    </xf>
    <xf numFmtId="0" fontId="18" fillId="6" borderId="8" xfId="0" applyFont="1" applyFill="1" applyBorder="1" applyAlignment="1">
      <alignment horizontal="center" vertical="top"/>
    </xf>
    <xf numFmtId="0" fontId="19" fillId="0" borderId="9" xfId="0" applyFont="1" applyBorder="1" applyAlignment="1">
      <alignment vertical="top"/>
    </xf>
    <xf numFmtId="0" fontId="19" fillId="0" borderId="9" xfId="0" applyFont="1" applyBorder="1" applyAlignment="1">
      <alignment vertical="top" wrapText="1"/>
    </xf>
    <xf numFmtId="0" fontId="18" fillId="0" borderId="9" xfId="0" applyFont="1" applyBorder="1" applyAlignment="1">
      <alignment vertical="top" wrapText="1"/>
    </xf>
    <xf numFmtId="17" fontId="19" fillId="0" borderId="9" xfId="0" applyNumberFormat="1" applyFont="1" applyBorder="1" applyAlignment="1">
      <alignment horizontal="center" vertical="top"/>
    </xf>
    <xf numFmtId="0" fontId="18" fillId="5" borderId="8" xfId="0" applyFont="1" applyFill="1" applyBorder="1" applyAlignment="1">
      <alignment horizontal="center" vertical="top"/>
    </xf>
    <xf numFmtId="0" fontId="19" fillId="0" borderId="0" xfId="0" applyFont="1" applyAlignment="1">
      <alignment vertical="top" wrapText="1"/>
    </xf>
    <xf numFmtId="0" fontId="18" fillId="0" borderId="0" xfId="0" applyFont="1" applyAlignment="1">
      <alignment wrapText="1"/>
    </xf>
    <xf numFmtId="17" fontId="19" fillId="0" borderId="0" xfId="0" applyNumberFormat="1" applyFont="1" applyAlignment="1">
      <alignment horizontal="center" vertical="top"/>
    </xf>
    <xf numFmtId="6" fontId="20" fillId="8" borderId="1" xfId="0" applyNumberFormat="1" applyFont="1" applyFill="1" applyBorder="1" applyAlignment="1">
      <alignment vertical="top"/>
    </xf>
    <xf numFmtId="0" fontId="19" fillId="0" borderId="0" xfId="0" applyFont="1" applyBorder="1" applyAlignment="1">
      <alignment horizontal="center" vertical="top"/>
    </xf>
    <xf numFmtId="0" fontId="19" fillId="0" borderId="0" xfId="0" applyFont="1" applyBorder="1" applyAlignment="1">
      <alignment vertical="top"/>
    </xf>
    <xf numFmtId="0" fontId="19" fillId="0" borderId="0" xfId="0" applyFont="1" applyBorder="1" applyAlignment="1">
      <alignment vertical="top" wrapText="1"/>
    </xf>
    <xf numFmtId="17" fontId="19" fillId="0" borderId="0" xfId="0" applyNumberFormat="1" applyFont="1" applyBorder="1" applyAlignment="1">
      <alignment horizontal="center" vertical="top"/>
    </xf>
    <xf numFmtId="0" fontId="19" fillId="0" borderId="0" xfId="0" applyFont="1" applyFill="1" applyBorder="1" applyAlignment="1">
      <alignment horizontal="center" vertical="top"/>
    </xf>
    <xf numFmtId="0" fontId="17" fillId="3" borderId="7" xfId="0" applyFont="1" applyFill="1" applyBorder="1" applyAlignment="1">
      <alignment horizontal="right" vertical="top"/>
    </xf>
    <xf numFmtId="6" fontId="20" fillId="8" borderId="0" xfId="0" applyNumberFormat="1" applyFont="1" applyFill="1" applyBorder="1" applyAlignment="1">
      <alignment horizontal="right" vertical="top"/>
    </xf>
    <xf numFmtId="6" fontId="20" fillId="8" borderId="0" xfId="0" applyNumberFormat="1" applyFont="1" applyFill="1" applyBorder="1"/>
    <xf numFmtId="6" fontId="20" fillId="0" borderId="1" xfId="0" applyNumberFormat="1" applyFont="1" applyFill="1" applyBorder="1" applyAlignment="1">
      <alignment horizontal="right" vertical="top"/>
    </xf>
    <xf numFmtId="6" fontId="20" fillId="0" borderId="1" xfId="0" applyNumberFormat="1" applyFont="1" applyFill="1" applyBorder="1" applyAlignment="1">
      <alignment vertical="top"/>
    </xf>
    <xf numFmtId="0" fontId="17" fillId="3" borderId="1" xfId="0" applyFont="1" applyFill="1" applyBorder="1" applyAlignment="1">
      <alignment horizontal="right" vertical="top" wrapText="1"/>
    </xf>
    <xf numFmtId="6" fontId="16" fillId="0" borderId="0" xfId="0" applyNumberFormat="1" applyFont="1"/>
    <xf numFmtId="164" fontId="16" fillId="0" borderId="0" xfId="0" applyNumberFormat="1" applyFont="1"/>
    <xf numFmtId="0" fontId="2" fillId="0" borderId="0" xfId="0" applyFont="1" applyAlignment="1"/>
    <xf numFmtId="0" fontId="1" fillId="0" borderId="0" xfId="0" applyFont="1" applyAlignment="1"/>
    <xf numFmtId="0" fontId="4" fillId="0" borderId="0" xfId="0" applyFont="1" applyAlignment="1"/>
    <xf numFmtId="0" fontId="0" fillId="0" borderId="0" xfId="0" applyAlignment="1"/>
    <xf numFmtId="0" fontId="18" fillId="0" borderId="0" xfId="0" applyFont="1" applyAlignment="1">
      <alignment horizontal="right" vertical="top"/>
    </xf>
    <xf numFmtId="0" fontId="23" fillId="0" borderId="10" xfId="0" applyFont="1" applyBorder="1" applyAlignment="1">
      <alignment horizontal="right" vertical="top"/>
    </xf>
    <xf numFmtId="0" fontId="19" fillId="0" borderId="0" xfId="0" applyFont="1" applyAlignment="1">
      <alignment horizontal="right"/>
    </xf>
    <xf numFmtId="0" fontId="0" fillId="0" borderId="8" xfId="0" applyBorder="1" applyAlignment="1">
      <alignment horizontal="right"/>
    </xf>
    <xf numFmtId="0" fontId="18" fillId="0"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264B-E078-42B4-A2D2-67BD59E934CD}">
  <dimension ref="A1:I40"/>
  <sheetViews>
    <sheetView workbookViewId="0">
      <selection activeCell="A3" sqref="A3:G3"/>
    </sheetView>
  </sheetViews>
  <sheetFormatPr defaultRowHeight="15" x14ac:dyDescent="0.25"/>
  <cols>
    <col min="1" max="1" width="10.140625" customWidth="1"/>
    <col min="3" max="4" width="36" customWidth="1"/>
    <col min="5" max="5" width="13.140625" style="43" customWidth="1"/>
    <col min="6" max="6" width="12.42578125" customWidth="1"/>
    <col min="7" max="7" width="18.7109375" customWidth="1"/>
    <col min="9" max="9" width="11.140625" bestFit="1" customWidth="1"/>
  </cols>
  <sheetData>
    <row r="1" spans="1:9" s="2" customFormat="1" ht="20.25" x14ac:dyDescent="0.35">
      <c r="A1" s="118" t="s">
        <v>19</v>
      </c>
      <c r="B1" s="119"/>
      <c r="C1" s="119"/>
      <c r="D1" s="119"/>
      <c r="E1" s="119"/>
      <c r="F1" s="119"/>
      <c r="G1" s="1"/>
      <c r="H1" s="1"/>
      <c r="I1" s="1"/>
    </row>
    <row r="2" spans="1:9" s="2" customFormat="1" ht="16.5" x14ac:dyDescent="0.3">
      <c r="E2" s="20"/>
    </row>
    <row r="3" spans="1:9" s="2" customFormat="1" ht="16.5" x14ac:dyDescent="0.3">
      <c r="A3" s="120" t="s">
        <v>48</v>
      </c>
      <c r="B3" s="121"/>
      <c r="C3" s="121"/>
      <c r="D3" s="121"/>
      <c r="E3" s="121"/>
      <c r="F3" s="121"/>
      <c r="G3" s="121"/>
    </row>
    <row r="4" spans="1:9" s="2" customFormat="1" ht="16.5" x14ac:dyDescent="0.3">
      <c r="E4" s="20"/>
    </row>
    <row r="5" spans="1:9" s="23" customFormat="1" ht="49.5" x14ac:dyDescent="0.25">
      <c r="A5" s="25" t="s">
        <v>25</v>
      </c>
      <c r="B5" s="21" t="s">
        <v>15</v>
      </c>
      <c r="C5" s="22" t="s">
        <v>21</v>
      </c>
      <c r="D5" s="22" t="s">
        <v>16</v>
      </c>
      <c r="E5" s="21" t="s">
        <v>39</v>
      </c>
      <c r="F5" s="21" t="s">
        <v>17</v>
      </c>
      <c r="G5" s="24" t="s">
        <v>26</v>
      </c>
    </row>
    <row r="6" spans="1:9" s="23" customFormat="1" ht="34.5" x14ac:dyDescent="0.25">
      <c r="A6" s="38">
        <v>1</v>
      </c>
      <c r="B6" s="32">
        <v>1.1000000000000001</v>
      </c>
      <c r="C6" s="33" t="s">
        <v>41</v>
      </c>
      <c r="D6" s="34" t="s">
        <v>42</v>
      </c>
      <c r="E6" s="32" t="s">
        <v>45</v>
      </c>
      <c r="F6" s="47">
        <v>43252</v>
      </c>
      <c r="G6" s="48" t="s">
        <v>54</v>
      </c>
    </row>
    <row r="7" spans="1:9" s="23" customFormat="1" ht="34.5" x14ac:dyDescent="0.25">
      <c r="A7" s="38">
        <v>2</v>
      </c>
      <c r="B7" s="32">
        <v>1.1000000000000001</v>
      </c>
      <c r="C7" s="33" t="s">
        <v>0</v>
      </c>
      <c r="D7" s="34" t="s">
        <v>49</v>
      </c>
      <c r="E7" s="32" t="s">
        <v>45</v>
      </c>
      <c r="F7" s="47">
        <v>43617</v>
      </c>
      <c r="G7" s="48" t="s">
        <v>54</v>
      </c>
    </row>
    <row r="8" spans="1:9" s="40" customFormat="1" ht="120.75" x14ac:dyDescent="0.25">
      <c r="A8" s="39">
        <v>3</v>
      </c>
      <c r="B8" s="32">
        <v>1.1000000000000001</v>
      </c>
      <c r="C8" s="33" t="s">
        <v>55</v>
      </c>
      <c r="D8" s="49" t="s">
        <v>52</v>
      </c>
      <c r="E8" s="32" t="s">
        <v>44</v>
      </c>
      <c r="F8" s="47">
        <v>44986</v>
      </c>
      <c r="G8" s="48" t="s">
        <v>54</v>
      </c>
    </row>
    <row r="9" spans="1:9" s="23" customFormat="1" ht="51.75" x14ac:dyDescent="0.25">
      <c r="A9" s="38">
        <v>4</v>
      </c>
      <c r="B9" s="32">
        <v>1.2</v>
      </c>
      <c r="C9" s="33" t="s">
        <v>1</v>
      </c>
      <c r="D9" s="34" t="s">
        <v>38</v>
      </c>
      <c r="E9" s="32" t="s">
        <v>45</v>
      </c>
      <c r="F9" s="47">
        <v>43252</v>
      </c>
      <c r="G9" s="48" t="s">
        <v>54</v>
      </c>
    </row>
    <row r="10" spans="1:9" s="23" customFormat="1" ht="69" x14ac:dyDescent="0.25">
      <c r="A10" s="38">
        <v>5</v>
      </c>
      <c r="B10" s="32">
        <v>1.2</v>
      </c>
      <c r="C10" s="33" t="s">
        <v>2</v>
      </c>
      <c r="D10" s="34" t="s">
        <v>47</v>
      </c>
      <c r="E10" s="32" t="s">
        <v>45</v>
      </c>
      <c r="F10" s="47">
        <v>43252</v>
      </c>
      <c r="G10" s="48" t="s">
        <v>54</v>
      </c>
    </row>
    <row r="11" spans="1:9" s="40" customFormat="1" ht="86.25" x14ac:dyDescent="0.25">
      <c r="A11" s="39">
        <v>6</v>
      </c>
      <c r="B11" s="32">
        <v>1.4</v>
      </c>
      <c r="C11" s="33" t="s">
        <v>3</v>
      </c>
      <c r="D11" s="34" t="s">
        <v>43</v>
      </c>
      <c r="E11" s="32" t="s">
        <v>44</v>
      </c>
      <c r="F11" s="47">
        <v>44986</v>
      </c>
      <c r="G11" s="48" t="s">
        <v>54</v>
      </c>
    </row>
    <row r="12" spans="1:9" s="23" customFormat="1" ht="34.5" x14ac:dyDescent="0.25">
      <c r="A12" s="38">
        <v>7</v>
      </c>
      <c r="B12" s="32">
        <v>2.1</v>
      </c>
      <c r="C12" s="33" t="s">
        <v>56</v>
      </c>
      <c r="D12" s="34" t="s">
        <v>42</v>
      </c>
      <c r="E12" s="32" t="s">
        <v>45</v>
      </c>
      <c r="F12" s="47">
        <v>43435</v>
      </c>
      <c r="G12" s="48" t="s">
        <v>54</v>
      </c>
    </row>
    <row r="13" spans="1:9" s="23" customFormat="1" ht="34.5" x14ac:dyDescent="0.25">
      <c r="A13" s="38">
        <v>8</v>
      </c>
      <c r="B13" s="32">
        <v>2.1</v>
      </c>
      <c r="C13" s="33" t="s">
        <v>4</v>
      </c>
      <c r="D13" s="34" t="s">
        <v>42</v>
      </c>
      <c r="E13" s="32" t="s">
        <v>45</v>
      </c>
      <c r="F13" s="47">
        <v>43252</v>
      </c>
      <c r="G13" s="48" t="s">
        <v>54</v>
      </c>
    </row>
    <row r="14" spans="1:9" s="23" customFormat="1" ht="86.25" x14ac:dyDescent="0.25">
      <c r="A14" s="38">
        <v>9</v>
      </c>
      <c r="B14" s="32">
        <v>2.1</v>
      </c>
      <c r="C14" s="33" t="s">
        <v>57</v>
      </c>
      <c r="D14" s="34" t="s">
        <v>46</v>
      </c>
      <c r="E14" s="32" t="s">
        <v>45</v>
      </c>
      <c r="F14" s="47">
        <v>43435</v>
      </c>
      <c r="G14" s="48" t="s">
        <v>54</v>
      </c>
    </row>
    <row r="15" spans="1:9" s="40" customFormat="1" ht="86.25" x14ac:dyDescent="0.25">
      <c r="A15" s="39">
        <v>10</v>
      </c>
      <c r="B15" s="32">
        <v>2.1</v>
      </c>
      <c r="C15" s="33" t="s">
        <v>5</v>
      </c>
      <c r="D15" s="34" t="s">
        <v>53</v>
      </c>
      <c r="E15" s="32" t="s">
        <v>44</v>
      </c>
      <c r="F15" s="47">
        <v>44986</v>
      </c>
      <c r="G15" s="48" t="s">
        <v>54</v>
      </c>
    </row>
    <row r="16" spans="1:9" s="2" customFormat="1" ht="17.25" x14ac:dyDescent="0.3">
      <c r="B16" s="17" t="s">
        <v>50</v>
      </c>
      <c r="C16" s="3"/>
      <c r="D16" s="3"/>
      <c r="E16" s="4"/>
      <c r="F16" s="4"/>
      <c r="G16" s="5">
        <v>22485832</v>
      </c>
    </row>
    <row r="17" spans="1:7" s="2" customFormat="1" ht="16.5" x14ac:dyDescent="0.3">
      <c r="C17" s="6"/>
      <c r="D17" s="6"/>
      <c r="E17" s="7"/>
      <c r="F17" s="7"/>
      <c r="G17" s="8"/>
    </row>
    <row r="18" spans="1:7" s="29" customFormat="1" ht="49.5" x14ac:dyDescent="0.25">
      <c r="A18" s="25" t="s">
        <v>25</v>
      </c>
      <c r="B18" s="26" t="s">
        <v>15</v>
      </c>
      <c r="C18" s="27" t="s">
        <v>21</v>
      </c>
      <c r="D18" s="27" t="s">
        <v>18</v>
      </c>
      <c r="E18" s="21" t="s">
        <v>39</v>
      </c>
      <c r="F18" s="26" t="s">
        <v>17</v>
      </c>
      <c r="G18" s="28" t="s">
        <v>24</v>
      </c>
    </row>
    <row r="19" spans="1:7" s="36" customFormat="1" ht="51.75" x14ac:dyDescent="0.25">
      <c r="A19" s="32">
        <v>11</v>
      </c>
      <c r="B19" s="32">
        <v>1.4</v>
      </c>
      <c r="C19" s="33" t="s">
        <v>30</v>
      </c>
      <c r="D19" s="34" t="s">
        <v>33</v>
      </c>
      <c r="E19" s="41" t="s">
        <v>44</v>
      </c>
      <c r="F19" s="47">
        <v>44713</v>
      </c>
      <c r="G19" s="35">
        <f>SUM(3379234/2)</f>
        <v>1689617</v>
      </c>
    </row>
    <row r="20" spans="1:7" s="36" customFormat="1" ht="34.5" x14ac:dyDescent="0.25">
      <c r="A20" s="32">
        <v>12</v>
      </c>
      <c r="B20" s="32">
        <v>1.4</v>
      </c>
      <c r="C20" s="33" t="s">
        <v>6</v>
      </c>
      <c r="D20" s="34" t="s">
        <v>34</v>
      </c>
      <c r="E20" s="41" t="s">
        <v>44</v>
      </c>
      <c r="F20" s="47">
        <v>44713</v>
      </c>
      <c r="G20" s="35">
        <f>SUM(3737357/2)</f>
        <v>1868678.5</v>
      </c>
    </row>
    <row r="21" spans="1:7" s="36" customFormat="1" ht="51.75" x14ac:dyDescent="0.25">
      <c r="A21" s="32">
        <v>13</v>
      </c>
      <c r="B21" s="32">
        <v>1.4</v>
      </c>
      <c r="C21" s="33" t="s">
        <v>7</v>
      </c>
      <c r="D21" s="34" t="s">
        <v>35</v>
      </c>
      <c r="E21" s="41" t="s">
        <v>44</v>
      </c>
      <c r="F21" s="47">
        <v>44713</v>
      </c>
      <c r="G21" s="37">
        <f>SUM(3338553/2)</f>
        <v>1669276.5</v>
      </c>
    </row>
    <row r="22" spans="1:7" s="36" customFormat="1" ht="51.75" x14ac:dyDescent="0.25">
      <c r="A22" s="32">
        <v>14</v>
      </c>
      <c r="B22" s="32">
        <v>1.4</v>
      </c>
      <c r="C22" s="33" t="s">
        <v>31</v>
      </c>
      <c r="D22" s="34" t="s">
        <v>37</v>
      </c>
      <c r="E22" s="41" t="s">
        <v>44</v>
      </c>
      <c r="F22" s="47">
        <v>44713</v>
      </c>
      <c r="G22" s="37">
        <f>SUM(8874521/2)</f>
        <v>4437260.5</v>
      </c>
    </row>
    <row r="23" spans="1:7" s="36" customFormat="1" ht="69" x14ac:dyDescent="0.25">
      <c r="A23" s="32">
        <v>15</v>
      </c>
      <c r="B23" s="32">
        <v>1.4</v>
      </c>
      <c r="C23" s="33" t="s">
        <v>32</v>
      </c>
      <c r="D23" s="34" t="s">
        <v>36</v>
      </c>
      <c r="E23" s="41" t="s">
        <v>44</v>
      </c>
      <c r="F23" s="47">
        <v>44256</v>
      </c>
      <c r="G23" s="37">
        <f>SUM(2425000/2)</f>
        <v>1212500</v>
      </c>
    </row>
    <row r="24" spans="1:7" s="17" customFormat="1" ht="17.25" x14ac:dyDescent="0.3">
      <c r="B24" s="45"/>
      <c r="C24" s="46"/>
      <c r="D24" s="46"/>
      <c r="E24" s="45"/>
      <c r="F24" s="45"/>
      <c r="G24" s="9">
        <f>SUM(G19:G23)</f>
        <v>10877332.5</v>
      </c>
    </row>
    <row r="25" spans="1:7" s="2" customFormat="1" ht="16.5" x14ac:dyDescent="0.3">
      <c r="C25" s="10"/>
      <c r="D25" s="10"/>
      <c r="E25" s="11"/>
      <c r="F25" s="11"/>
      <c r="G25" s="12"/>
    </row>
    <row r="26" spans="1:7" s="23" customFormat="1" ht="49.5" x14ac:dyDescent="0.25">
      <c r="A26" s="25" t="s">
        <v>25</v>
      </c>
      <c r="B26" s="21" t="s">
        <v>15</v>
      </c>
      <c r="C26" s="27" t="s">
        <v>20</v>
      </c>
      <c r="D26" s="27" t="s">
        <v>18</v>
      </c>
      <c r="E26" s="21" t="s">
        <v>39</v>
      </c>
      <c r="F26" s="21" t="s">
        <v>17</v>
      </c>
      <c r="G26" s="30" t="s">
        <v>23</v>
      </c>
    </row>
    <row r="27" spans="1:7" s="40" customFormat="1" ht="51.75" x14ac:dyDescent="0.25">
      <c r="A27" s="39">
        <v>16</v>
      </c>
      <c r="B27" s="32">
        <v>2.1</v>
      </c>
      <c r="C27" s="33" t="s">
        <v>8</v>
      </c>
      <c r="D27" s="34" t="s">
        <v>51</v>
      </c>
      <c r="E27" s="44" t="s">
        <v>44</v>
      </c>
      <c r="F27" s="50">
        <v>44531</v>
      </c>
      <c r="G27" s="35">
        <v>9959567</v>
      </c>
    </row>
    <row r="28" spans="1:7" s="2" customFormat="1" ht="17.25" x14ac:dyDescent="0.3">
      <c r="B28" s="13"/>
      <c r="C28" s="14"/>
      <c r="D28" s="14"/>
      <c r="E28" s="42"/>
      <c r="F28" s="13"/>
      <c r="G28" s="15">
        <f>SUM(G27)</f>
        <v>9959567</v>
      </c>
    </row>
    <row r="29" spans="1:7" s="2" customFormat="1" ht="16.5" x14ac:dyDescent="0.3">
      <c r="E29" s="20"/>
      <c r="F29" s="16"/>
    </row>
    <row r="30" spans="1:7" s="29" customFormat="1" ht="49.5" x14ac:dyDescent="0.25">
      <c r="A30" s="25" t="s">
        <v>25</v>
      </c>
      <c r="B30" s="21" t="s">
        <v>15</v>
      </c>
      <c r="C30" s="27" t="s">
        <v>20</v>
      </c>
      <c r="D30" s="27" t="s">
        <v>18</v>
      </c>
      <c r="E30" s="21" t="s">
        <v>39</v>
      </c>
      <c r="F30" s="21" t="s">
        <v>17</v>
      </c>
      <c r="G30" s="30" t="s">
        <v>22</v>
      </c>
    </row>
    <row r="31" spans="1:7" s="36" customFormat="1" ht="51.75" x14ac:dyDescent="0.25">
      <c r="A31" s="32">
        <v>17</v>
      </c>
      <c r="B31" s="32">
        <v>1.3</v>
      </c>
      <c r="C31" s="33" t="s">
        <v>9</v>
      </c>
      <c r="D31" s="34" t="s">
        <v>27</v>
      </c>
      <c r="E31" s="41" t="s">
        <v>45</v>
      </c>
      <c r="F31" s="47">
        <v>43617</v>
      </c>
      <c r="G31" s="35">
        <v>370757</v>
      </c>
    </row>
    <row r="32" spans="1:7" s="36" customFormat="1" ht="51.75" x14ac:dyDescent="0.25">
      <c r="A32" s="32">
        <v>18</v>
      </c>
      <c r="B32" s="32">
        <v>1.3</v>
      </c>
      <c r="C32" s="33" t="s">
        <v>10</v>
      </c>
      <c r="D32" s="34" t="s">
        <v>27</v>
      </c>
      <c r="E32" s="41" t="s">
        <v>45</v>
      </c>
      <c r="F32" s="47">
        <v>43435</v>
      </c>
      <c r="G32" s="37">
        <v>216064</v>
      </c>
    </row>
    <row r="33" spans="1:7" s="36" customFormat="1" ht="51.75" x14ac:dyDescent="0.25">
      <c r="A33" s="32">
        <v>19</v>
      </c>
      <c r="B33" s="32">
        <v>2.1</v>
      </c>
      <c r="C33" s="33" t="s">
        <v>11</v>
      </c>
      <c r="D33" s="34" t="s">
        <v>28</v>
      </c>
      <c r="E33" s="41" t="s">
        <v>44</v>
      </c>
      <c r="F33" s="47">
        <v>44713</v>
      </c>
      <c r="G33" s="37">
        <v>390000</v>
      </c>
    </row>
    <row r="34" spans="1:7" s="36" customFormat="1" ht="51.75" x14ac:dyDescent="0.25">
      <c r="A34" s="32">
        <v>20</v>
      </c>
      <c r="B34" s="32">
        <v>2.1</v>
      </c>
      <c r="C34" s="33" t="s">
        <v>12</v>
      </c>
      <c r="D34" s="34" t="s">
        <v>29</v>
      </c>
      <c r="E34" s="41" t="s">
        <v>45</v>
      </c>
      <c r="F34" s="47">
        <v>43709</v>
      </c>
      <c r="G34" s="37">
        <v>1877154</v>
      </c>
    </row>
    <row r="35" spans="1:7" s="36" customFormat="1" ht="51.75" x14ac:dyDescent="0.25">
      <c r="A35" s="32">
        <v>21</v>
      </c>
      <c r="B35" s="32">
        <v>2.1</v>
      </c>
      <c r="C35" s="33" t="s">
        <v>13</v>
      </c>
      <c r="D35" s="34" t="s">
        <v>29</v>
      </c>
      <c r="E35" s="41" t="s">
        <v>44</v>
      </c>
      <c r="F35" s="32" t="s">
        <v>58</v>
      </c>
      <c r="G35" s="37">
        <v>1988020</v>
      </c>
    </row>
    <row r="36" spans="1:7" s="36" customFormat="1" ht="86.25" x14ac:dyDescent="0.25">
      <c r="A36" s="32">
        <v>22</v>
      </c>
      <c r="B36" s="32">
        <v>2.2000000000000002</v>
      </c>
      <c r="C36" s="33" t="s">
        <v>14</v>
      </c>
      <c r="D36" s="34" t="s">
        <v>40</v>
      </c>
      <c r="E36" s="32" t="s">
        <v>44</v>
      </c>
      <c r="F36" s="47">
        <v>44896</v>
      </c>
      <c r="G36" s="37">
        <v>850000</v>
      </c>
    </row>
    <row r="37" spans="1:7" s="17" customFormat="1" ht="17.25" x14ac:dyDescent="0.3">
      <c r="E37" s="31"/>
      <c r="G37" s="18">
        <f>SUM(G31:G36)</f>
        <v>5691995</v>
      </c>
    </row>
    <row r="38" spans="1:7" s="2" customFormat="1" ht="16.5" x14ac:dyDescent="0.3">
      <c r="E38" s="20"/>
    </row>
    <row r="39" spans="1:7" s="2" customFormat="1" ht="18" thickBot="1" x14ac:dyDescent="0.35">
      <c r="E39" s="20"/>
      <c r="G39" s="19">
        <f>SUM(G16+G24+G28+G37)</f>
        <v>49014726.5</v>
      </c>
    </row>
    <row r="40" spans="1:7" s="2" customFormat="1" ht="17.25" thickTop="1" x14ac:dyDescent="0.3">
      <c r="E40" s="2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BECC-0E98-4777-A378-175F37903AEA}">
  <dimension ref="A3:K58"/>
  <sheetViews>
    <sheetView tabSelected="1" workbookViewId="0">
      <selection activeCell="F15" sqref="F15"/>
    </sheetView>
  </sheetViews>
  <sheetFormatPr defaultRowHeight="15" x14ac:dyDescent="0.25"/>
  <cols>
    <col min="3" max="3" width="22.5703125" customWidth="1"/>
    <col min="4" max="4" width="26.42578125" customWidth="1"/>
    <col min="5" max="5" width="35.5703125" customWidth="1"/>
    <col min="6" max="6" width="45.140625" customWidth="1"/>
    <col min="10" max="10" width="13" customWidth="1"/>
    <col min="11" max="11" width="13.5703125" customWidth="1"/>
  </cols>
  <sheetData>
    <row r="3" spans="1:11" ht="25.5" x14ac:dyDescent="0.25">
      <c r="A3" s="51" t="s">
        <v>59</v>
      </c>
      <c r="B3" s="51" t="s">
        <v>60</v>
      </c>
      <c r="C3" s="52" t="s">
        <v>61</v>
      </c>
      <c r="D3" s="52" t="s">
        <v>62</v>
      </c>
      <c r="E3" s="52" t="s">
        <v>18</v>
      </c>
      <c r="F3" s="53" t="s">
        <v>63</v>
      </c>
      <c r="G3" s="53" t="s">
        <v>64</v>
      </c>
      <c r="H3" s="53" t="s">
        <v>65</v>
      </c>
      <c r="I3" s="51" t="s">
        <v>66</v>
      </c>
      <c r="J3" s="54" t="s">
        <v>67</v>
      </c>
      <c r="K3" s="115" t="s">
        <v>182</v>
      </c>
    </row>
    <row r="4" spans="1:11" ht="66" customHeight="1" x14ac:dyDescent="0.25">
      <c r="A4" s="55">
        <v>1</v>
      </c>
      <c r="B4" s="56">
        <v>1</v>
      </c>
      <c r="C4" s="57" t="s">
        <v>68</v>
      </c>
      <c r="D4" s="57" t="s">
        <v>69</v>
      </c>
      <c r="E4" s="58" t="s">
        <v>70</v>
      </c>
      <c r="F4" s="58" t="s">
        <v>71</v>
      </c>
      <c r="G4" s="59">
        <v>42767</v>
      </c>
      <c r="H4" s="59">
        <v>43831</v>
      </c>
      <c r="I4" s="60" t="s">
        <v>45</v>
      </c>
      <c r="J4" s="61">
        <v>2555031</v>
      </c>
      <c r="K4" s="62">
        <v>5110056</v>
      </c>
    </row>
    <row r="5" spans="1:11" ht="68.25" customHeight="1" x14ac:dyDescent="0.25">
      <c r="A5" s="63">
        <v>2</v>
      </c>
      <c r="B5" s="64">
        <v>1</v>
      </c>
      <c r="C5" s="65" t="s">
        <v>68</v>
      </c>
      <c r="D5" s="65" t="s">
        <v>72</v>
      </c>
      <c r="E5" s="66" t="s">
        <v>73</v>
      </c>
      <c r="F5" s="58" t="s">
        <v>71</v>
      </c>
      <c r="G5" s="67">
        <v>43922</v>
      </c>
      <c r="H5" s="67">
        <v>44621</v>
      </c>
      <c r="I5" s="68" t="s">
        <v>44</v>
      </c>
      <c r="J5" s="69">
        <v>1297098</v>
      </c>
      <c r="K5" s="70">
        <v>2594197</v>
      </c>
    </row>
    <row r="6" spans="1:11" ht="101.25" customHeight="1" x14ac:dyDescent="0.25">
      <c r="A6" s="63">
        <v>3</v>
      </c>
      <c r="B6" s="64">
        <v>1</v>
      </c>
      <c r="C6" s="65" t="s">
        <v>68</v>
      </c>
      <c r="D6" s="66" t="s">
        <v>74</v>
      </c>
      <c r="E6" s="66" t="s">
        <v>75</v>
      </c>
      <c r="F6" s="66" t="s">
        <v>76</v>
      </c>
      <c r="G6" s="67">
        <v>43101</v>
      </c>
      <c r="H6" s="67">
        <v>44166</v>
      </c>
      <c r="I6" s="71" t="s">
        <v>44</v>
      </c>
      <c r="J6" s="69">
        <v>2786924</v>
      </c>
      <c r="K6" s="72">
        <v>5573847</v>
      </c>
    </row>
    <row r="7" spans="1:11" ht="42" customHeight="1" x14ac:dyDescent="0.25">
      <c r="A7" s="55">
        <v>4</v>
      </c>
      <c r="B7" s="56">
        <v>1</v>
      </c>
      <c r="C7" s="65" t="s">
        <v>77</v>
      </c>
      <c r="D7" s="57" t="s">
        <v>78</v>
      </c>
      <c r="E7" s="58" t="s">
        <v>79</v>
      </c>
      <c r="F7" s="58" t="s">
        <v>80</v>
      </c>
      <c r="G7" s="59">
        <v>42401</v>
      </c>
      <c r="H7" s="59">
        <v>43525</v>
      </c>
      <c r="I7" s="60" t="s">
        <v>45</v>
      </c>
      <c r="J7" s="61">
        <v>440023</v>
      </c>
      <c r="K7" s="62">
        <v>880047</v>
      </c>
    </row>
    <row r="8" spans="1:11" ht="38.25" customHeight="1" x14ac:dyDescent="0.25">
      <c r="A8" s="63">
        <v>5</v>
      </c>
      <c r="B8" s="64">
        <v>1</v>
      </c>
      <c r="C8" s="65" t="s">
        <v>77</v>
      </c>
      <c r="D8" s="65" t="s">
        <v>81</v>
      </c>
      <c r="E8" s="65" t="s">
        <v>82</v>
      </c>
      <c r="F8" s="58" t="s">
        <v>80</v>
      </c>
      <c r="G8" s="67">
        <v>43556</v>
      </c>
      <c r="H8" s="67">
        <v>44256</v>
      </c>
      <c r="I8" s="71" t="s">
        <v>44</v>
      </c>
      <c r="J8" s="69">
        <v>612502</v>
      </c>
      <c r="K8" s="70">
        <v>1225003</v>
      </c>
    </row>
    <row r="9" spans="1:11" ht="38.25" customHeight="1" x14ac:dyDescent="0.25">
      <c r="A9" s="63"/>
      <c r="B9" s="55">
        <v>1</v>
      </c>
      <c r="C9" s="65" t="s">
        <v>77</v>
      </c>
      <c r="D9" s="65" t="s">
        <v>98</v>
      </c>
      <c r="E9" s="58" t="s">
        <v>99</v>
      </c>
      <c r="F9" s="58" t="s">
        <v>80</v>
      </c>
      <c r="G9" s="59">
        <v>44287</v>
      </c>
      <c r="H9" s="59">
        <v>45078</v>
      </c>
      <c r="I9" s="74" t="s">
        <v>95</v>
      </c>
      <c r="J9" s="75">
        <v>361025</v>
      </c>
      <c r="K9" s="62">
        <f>(J9*2)</f>
        <v>722050</v>
      </c>
    </row>
    <row r="10" spans="1:11" ht="67.5" customHeight="1" x14ac:dyDescent="0.25">
      <c r="A10" s="63">
        <v>6</v>
      </c>
      <c r="B10" s="64">
        <v>1</v>
      </c>
      <c r="C10" s="65" t="s">
        <v>68</v>
      </c>
      <c r="D10" s="66" t="s">
        <v>83</v>
      </c>
      <c r="E10" s="66" t="s">
        <v>84</v>
      </c>
      <c r="F10" s="66" t="s">
        <v>76</v>
      </c>
      <c r="G10" s="67">
        <v>43405</v>
      </c>
      <c r="H10" s="67">
        <v>44470</v>
      </c>
      <c r="I10" s="71" t="s">
        <v>44</v>
      </c>
      <c r="J10" s="69">
        <v>824167</v>
      </c>
      <c r="K10" s="72">
        <v>1648334</v>
      </c>
    </row>
    <row r="11" spans="1:11" ht="72" customHeight="1" x14ac:dyDescent="0.25">
      <c r="A11" s="63">
        <v>7</v>
      </c>
      <c r="B11" s="64">
        <v>1</v>
      </c>
      <c r="C11" s="65" t="s">
        <v>85</v>
      </c>
      <c r="D11" s="66" t="s">
        <v>86</v>
      </c>
      <c r="E11" s="66" t="s">
        <v>87</v>
      </c>
      <c r="F11" s="73" t="s">
        <v>88</v>
      </c>
      <c r="G11" s="67">
        <v>43739</v>
      </c>
      <c r="H11" s="67">
        <v>44805</v>
      </c>
      <c r="I11" s="68" t="s">
        <v>44</v>
      </c>
      <c r="J11" s="69">
        <v>912987</v>
      </c>
      <c r="K11" s="72">
        <v>1825976</v>
      </c>
    </row>
    <row r="12" spans="1:11" ht="66" customHeight="1" x14ac:dyDescent="0.25">
      <c r="A12" s="55">
        <v>8</v>
      </c>
      <c r="B12" s="56">
        <v>1</v>
      </c>
      <c r="C12" s="57" t="s">
        <v>85</v>
      </c>
      <c r="D12" s="58" t="s">
        <v>89</v>
      </c>
      <c r="E12" s="58" t="s">
        <v>90</v>
      </c>
      <c r="F12" s="58" t="s">
        <v>91</v>
      </c>
      <c r="G12" s="59">
        <v>42583</v>
      </c>
      <c r="H12" s="59">
        <v>43709</v>
      </c>
      <c r="I12" s="60" t="s">
        <v>45</v>
      </c>
      <c r="J12" s="61">
        <v>989733</v>
      </c>
      <c r="K12" s="62">
        <v>2000763</v>
      </c>
    </row>
    <row r="13" spans="1:11" ht="26.25" customHeight="1" x14ac:dyDescent="0.25">
      <c r="A13" s="55">
        <v>9</v>
      </c>
      <c r="B13" s="55">
        <v>1</v>
      </c>
      <c r="C13" s="65" t="s">
        <v>68</v>
      </c>
      <c r="D13" s="58" t="s">
        <v>92</v>
      </c>
      <c r="E13" s="81"/>
      <c r="F13" s="58"/>
      <c r="G13" s="59"/>
      <c r="H13" s="59"/>
      <c r="I13" s="126" t="s">
        <v>183</v>
      </c>
      <c r="J13" s="61">
        <v>728798</v>
      </c>
      <c r="K13" s="62">
        <v>1457596</v>
      </c>
    </row>
    <row r="14" spans="1:11" ht="26.25" customHeight="1" x14ac:dyDescent="0.25">
      <c r="A14" s="55">
        <v>10</v>
      </c>
      <c r="B14" s="55">
        <v>1</v>
      </c>
      <c r="C14" s="65" t="s">
        <v>93</v>
      </c>
      <c r="D14" s="58" t="s">
        <v>94</v>
      </c>
      <c r="E14" s="81" t="s">
        <v>101</v>
      </c>
      <c r="F14" s="58"/>
      <c r="G14" s="59"/>
      <c r="H14" s="59"/>
      <c r="I14" s="74" t="s">
        <v>95</v>
      </c>
      <c r="J14" s="75">
        <v>673753</v>
      </c>
      <c r="K14" s="62">
        <f>(J14*2)</f>
        <v>1347506</v>
      </c>
    </row>
    <row r="15" spans="1:11" ht="83.25" customHeight="1" x14ac:dyDescent="0.25">
      <c r="A15" s="55">
        <v>11</v>
      </c>
      <c r="B15" s="55">
        <v>1</v>
      </c>
      <c r="C15" s="65" t="s">
        <v>96</v>
      </c>
      <c r="D15" s="58" t="s">
        <v>97</v>
      </c>
      <c r="E15" s="80" t="s">
        <v>100</v>
      </c>
      <c r="F15" s="58"/>
      <c r="G15" s="59">
        <v>44075</v>
      </c>
      <c r="H15" s="59">
        <v>44621</v>
      </c>
      <c r="I15" s="78" t="s">
        <v>44</v>
      </c>
      <c r="J15" s="75">
        <v>493907</v>
      </c>
      <c r="K15" s="62">
        <f>(J15*2)</f>
        <v>987814</v>
      </c>
    </row>
    <row r="16" spans="1:11" x14ac:dyDescent="0.25">
      <c r="A16" s="76"/>
      <c r="B16" s="76"/>
      <c r="C16" s="76"/>
      <c r="D16" s="76"/>
      <c r="E16" s="76"/>
      <c r="F16" s="76"/>
      <c r="G16" s="76"/>
      <c r="H16" s="76"/>
      <c r="I16" s="76"/>
      <c r="J16" s="79">
        <f>SUM(J4:J15)</f>
        <v>12675948</v>
      </c>
      <c r="K16" s="77">
        <f>SUM(K4:K15)</f>
        <v>25373189</v>
      </c>
    </row>
    <row r="18" spans="1:11" ht="25.5" x14ac:dyDescent="0.25">
      <c r="A18" s="51" t="s">
        <v>59</v>
      </c>
      <c r="B18" s="51" t="s">
        <v>60</v>
      </c>
      <c r="C18" s="52" t="s">
        <v>61</v>
      </c>
      <c r="D18" s="52" t="s">
        <v>62</v>
      </c>
      <c r="E18" s="52" t="s">
        <v>18</v>
      </c>
      <c r="F18" s="53" t="s">
        <v>63</v>
      </c>
      <c r="G18" s="53" t="s">
        <v>64</v>
      </c>
      <c r="H18" s="53" t="s">
        <v>65</v>
      </c>
      <c r="I18" s="51" t="s">
        <v>66</v>
      </c>
      <c r="J18" s="54" t="s">
        <v>67</v>
      </c>
      <c r="K18" s="115" t="s">
        <v>182</v>
      </c>
    </row>
    <row r="19" spans="1:11" x14ac:dyDescent="0.25">
      <c r="A19" s="63">
        <v>1</v>
      </c>
      <c r="B19" s="63">
        <v>2</v>
      </c>
      <c r="C19" s="65" t="s">
        <v>102</v>
      </c>
      <c r="D19" s="65" t="s">
        <v>103</v>
      </c>
      <c r="E19" s="65" t="s">
        <v>104</v>
      </c>
      <c r="F19" s="66" t="s">
        <v>105</v>
      </c>
      <c r="G19" s="67">
        <v>42401</v>
      </c>
      <c r="H19" s="67">
        <v>43525</v>
      </c>
      <c r="I19" s="60" t="s">
        <v>45</v>
      </c>
      <c r="J19" s="69">
        <v>2049633</v>
      </c>
      <c r="K19" s="83">
        <v>4099267</v>
      </c>
    </row>
    <row r="20" spans="1:11" x14ac:dyDescent="0.25">
      <c r="A20" s="63">
        <v>2</v>
      </c>
      <c r="B20" s="63">
        <v>2</v>
      </c>
      <c r="C20" s="65" t="s">
        <v>102</v>
      </c>
      <c r="D20" s="65" t="s">
        <v>106</v>
      </c>
      <c r="E20" s="65" t="s">
        <v>104</v>
      </c>
      <c r="F20" s="66" t="s">
        <v>107</v>
      </c>
      <c r="G20" s="67">
        <v>43556</v>
      </c>
      <c r="H20" s="67">
        <v>44621</v>
      </c>
      <c r="I20" s="68" t="s">
        <v>44</v>
      </c>
      <c r="J20" s="69">
        <v>2610219</v>
      </c>
      <c r="K20" s="83">
        <v>5220438</v>
      </c>
    </row>
    <row r="21" spans="1:11" x14ac:dyDescent="0.25">
      <c r="A21" s="63">
        <v>3</v>
      </c>
      <c r="B21" s="63">
        <v>2</v>
      </c>
      <c r="C21" s="65" t="s">
        <v>102</v>
      </c>
      <c r="D21" s="65" t="s">
        <v>108</v>
      </c>
      <c r="E21" s="65" t="s">
        <v>104</v>
      </c>
      <c r="F21" s="66" t="s">
        <v>107</v>
      </c>
      <c r="G21" s="67">
        <v>43556</v>
      </c>
      <c r="H21" s="67">
        <v>44621</v>
      </c>
      <c r="I21" s="84" t="s">
        <v>95</v>
      </c>
      <c r="J21" s="69">
        <v>890000</v>
      </c>
      <c r="K21" s="83">
        <v>1780000</v>
      </c>
    </row>
    <row r="22" spans="1:11" x14ac:dyDescent="0.25">
      <c r="A22" s="105"/>
      <c r="B22" s="105"/>
      <c r="C22" s="106"/>
      <c r="D22" s="106"/>
      <c r="E22" s="106"/>
      <c r="F22" s="107"/>
      <c r="G22" s="108"/>
      <c r="H22" s="108"/>
      <c r="I22" s="109"/>
      <c r="J22" s="113">
        <f>SUM(J19:J21)</f>
        <v>5549852</v>
      </c>
      <c r="K22" s="114">
        <f>SUM(K19:K21)</f>
        <v>11099705</v>
      </c>
    </row>
    <row r="23" spans="1:11" x14ac:dyDescent="0.25">
      <c r="A23" s="85"/>
      <c r="B23" s="85"/>
      <c r="C23" s="86"/>
      <c r="D23" s="86"/>
      <c r="E23" s="86"/>
      <c r="F23" s="86"/>
      <c r="G23" s="85"/>
      <c r="H23" s="85"/>
      <c r="I23" s="85"/>
      <c r="J23" s="111"/>
      <c r="K23" s="112"/>
    </row>
    <row r="24" spans="1:11" ht="25.5" x14ac:dyDescent="0.25">
      <c r="A24" s="51" t="s">
        <v>59</v>
      </c>
      <c r="B24" s="51" t="s">
        <v>60</v>
      </c>
      <c r="C24" s="52" t="s">
        <v>61</v>
      </c>
      <c r="D24" s="52" t="s">
        <v>62</v>
      </c>
      <c r="E24" s="52" t="s">
        <v>18</v>
      </c>
      <c r="F24" s="53" t="s">
        <v>63</v>
      </c>
      <c r="G24" s="53" t="s">
        <v>64</v>
      </c>
      <c r="H24" s="53" t="s">
        <v>65</v>
      </c>
      <c r="I24" s="51" t="s">
        <v>66</v>
      </c>
      <c r="J24" s="110" t="s">
        <v>67</v>
      </c>
      <c r="K24" s="115" t="s">
        <v>182</v>
      </c>
    </row>
    <row r="25" spans="1:11" ht="25.5" x14ac:dyDescent="0.25">
      <c r="A25" s="63">
        <v>1</v>
      </c>
      <c r="B25" s="63">
        <v>3</v>
      </c>
      <c r="C25" s="65" t="s">
        <v>109</v>
      </c>
      <c r="D25" s="65" t="s">
        <v>110</v>
      </c>
      <c r="E25" s="66" t="s">
        <v>111</v>
      </c>
      <c r="F25" s="66" t="s">
        <v>76</v>
      </c>
      <c r="G25" s="67">
        <v>42309</v>
      </c>
      <c r="H25" s="67">
        <v>43435</v>
      </c>
      <c r="I25" s="60" t="s">
        <v>45</v>
      </c>
      <c r="J25" s="69">
        <v>675158</v>
      </c>
      <c r="K25" s="83">
        <v>1350312</v>
      </c>
    </row>
    <row r="26" spans="1:11" ht="51" x14ac:dyDescent="0.25">
      <c r="A26" s="63">
        <v>2</v>
      </c>
      <c r="B26" s="63">
        <v>3</v>
      </c>
      <c r="C26" s="65" t="s">
        <v>85</v>
      </c>
      <c r="D26" s="66" t="s">
        <v>112</v>
      </c>
      <c r="E26" s="66" t="s">
        <v>113</v>
      </c>
      <c r="F26" s="66" t="s">
        <v>114</v>
      </c>
      <c r="G26" s="67">
        <v>42614</v>
      </c>
      <c r="H26" s="67">
        <v>43739</v>
      </c>
      <c r="I26" s="60" t="s">
        <v>45</v>
      </c>
      <c r="J26" s="69">
        <v>995620</v>
      </c>
      <c r="K26" s="83">
        <v>2174548</v>
      </c>
    </row>
    <row r="27" spans="1:11" ht="114.75" x14ac:dyDescent="0.25">
      <c r="A27" s="63">
        <v>3</v>
      </c>
      <c r="B27" s="63">
        <v>3</v>
      </c>
      <c r="C27" s="65" t="s">
        <v>115</v>
      </c>
      <c r="D27" s="66" t="s">
        <v>116</v>
      </c>
      <c r="E27" s="66" t="s">
        <v>117</v>
      </c>
      <c r="F27" s="58" t="s">
        <v>118</v>
      </c>
      <c r="G27" s="67">
        <v>42278</v>
      </c>
      <c r="H27" s="67">
        <v>43344</v>
      </c>
      <c r="I27" s="60" t="s">
        <v>45</v>
      </c>
      <c r="J27" s="69">
        <v>101266</v>
      </c>
      <c r="K27" s="83">
        <v>202532</v>
      </c>
    </row>
    <row r="28" spans="1:11" ht="25.5" x14ac:dyDescent="0.25">
      <c r="A28" s="63">
        <v>4</v>
      </c>
      <c r="B28" s="63">
        <v>3</v>
      </c>
      <c r="C28" s="65" t="s">
        <v>115</v>
      </c>
      <c r="D28" s="66" t="s">
        <v>119</v>
      </c>
      <c r="E28" s="66" t="s">
        <v>120</v>
      </c>
      <c r="F28" s="88" t="s">
        <v>121</v>
      </c>
      <c r="G28" s="67">
        <v>43374</v>
      </c>
      <c r="H28" s="67">
        <v>44469</v>
      </c>
      <c r="I28" s="71" t="s">
        <v>44</v>
      </c>
      <c r="J28" s="83">
        <v>227825</v>
      </c>
      <c r="K28" s="83">
        <v>455725</v>
      </c>
    </row>
    <row r="29" spans="1:11" ht="25.5" x14ac:dyDescent="0.25">
      <c r="A29" s="63">
        <v>5</v>
      </c>
      <c r="B29" s="63"/>
      <c r="C29" s="65" t="s">
        <v>115</v>
      </c>
      <c r="D29" s="66" t="s">
        <v>122</v>
      </c>
      <c r="E29" s="66" t="s">
        <v>120</v>
      </c>
      <c r="F29" s="88" t="s">
        <v>121</v>
      </c>
      <c r="G29" s="67">
        <v>44470</v>
      </c>
      <c r="H29" s="67">
        <v>45078</v>
      </c>
      <c r="I29" s="89" t="s">
        <v>95</v>
      </c>
      <c r="J29" s="83">
        <v>110531</v>
      </c>
      <c r="K29" s="83">
        <v>221062</v>
      </c>
    </row>
    <row r="30" spans="1:11" ht="25.5" x14ac:dyDescent="0.25">
      <c r="A30" s="63">
        <v>6</v>
      </c>
      <c r="B30" s="63">
        <v>3</v>
      </c>
      <c r="C30" s="65" t="s">
        <v>123</v>
      </c>
      <c r="D30" s="65" t="s">
        <v>124</v>
      </c>
      <c r="E30" s="66" t="s">
        <v>125</v>
      </c>
      <c r="F30" s="65" t="s">
        <v>76</v>
      </c>
      <c r="G30" s="67">
        <v>42887</v>
      </c>
      <c r="H30" s="67">
        <v>43770</v>
      </c>
      <c r="I30" s="60" t="s">
        <v>45</v>
      </c>
      <c r="J30" s="69">
        <v>3282500</v>
      </c>
      <c r="K30" s="83">
        <v>7378833</v>
      </c>
    </row>
    <row r="31" spans="1:11" ht="25.5" x14ac:dyDescent="0.25">
      <c r="A31" s="63">
        <v>7</v>
      </c>
      <c r="B31" s="63">
        <v>3</v>
      </c>
      <c r="C31" s="65" t="s">
        <v>126</v>
      </c>
      <c r="D31" s="65" t="s">
        <v>127</v>
      </c>
      <c r="E31" s="65" t="s">
        <v>128</v>
      </c>
      <c r="F31" s="66" t="s">
        <v>129</v>
      </c>
      <c r="G31" s="67">
        <v>42583</v>
      </c>
      <c r="H31" s="67">
        <v>43344</v>
      </c>
      <c r="I31" s="60" t="s">
        <v>45</v>
      </c>
      <c r="J31" s="69">
        <v>500000</v>
      </c>
      <c r="K31" s="69">
        <v>1000000</v>
      </c>
    </row>
    <row r="32" spans="1:11" ht="38.25" x14ac:dyDescent="0.25">
      <c r="A32" s="63">
        <v>8</v>
      </c>
      <c r="B32" s="63">
        <v>3</v>
      </c>
      <c r="C32" s="66" t="s">
        <v>130</v>
      </c>
      <c r="D32" s="66" t="s">
        <v>131</v>
      </c>
      <c r="E32" s="66" t="s">
        <v>132</v>
      </c>
      <c r="F32" s="66" t="s">
        <v>129</v>
      </c>
      <c r="G32" s="67">
        <v>43374</v>
      </c>
      <c r="H32" s="67">
        <v>44440</v>
      </c>
      <c r="I32" s="71" t="s">
        <v>44</v>
      </c>
      <c r="J32" s="69">
        <v>500000</v>
      </c>
      <c r="K32" s="83">
        <v>1000000</v>
      </c>
    </row>
    <row r="33" spans="1:11" ht="63.75" x14ac:dyDescent="0.25">
      <c r="A33" s="63">
        <v>9</v>
      </c>
      <c r="B33" s="63">
        <v>3</v>
      </c>
      <c r="C33" s="65" t="s">
        <v>133</v>
      </c>
      <c r="D33" s="66" t="s">
        <v>134</v>
      </c>
      <c r="E33" s="66" t="s">
        <v>135</v>
      </c>
      <c r="F33" s="88" t="s">
        <v>136</v>
      </c>
      <c r="G33" s="67">
        <v>42401</v>
      </c>
      <c r="H33" s="67">
        <v>43525</v>
      </c>
      <c r="I33" s="60" t="s">
        <v>45</v>
      </c>
      <c r="J33" s="83">
        <v>500000</v>
      </c>
      <c r="K33" s="83">
        <v>1000000</v>
      </c>
    </row>
    <row r="34" spans="1:11" ht="51" x14ac:dyDescent="0.25">
      <c r="A34" s="63">
        <v>10</v>
      </c>
      <c r="B34" s="63">
        <v>3</v>
      </c>
      <c r="C34" s="65" t="s">
        <v>137</v>
      </c>
      <c r="D34" s="65" t="s">
        <v>138</v>
      </c>
      <c r="E34" s="66" t="s">
        <v>139</v>
      </c>
      <c r="F34" s="66" t="s">
        <v>140</v>
      </c>
      <c r="G34" s="67">
        <v>42309</v>
      </c>
      <c r="H34" s="90" t="s">
        <v>141</v>
      </c>
      <c r="I34" s="71" t="s">
        <v>44</v>
      </c>
      <c r="J34" s="83">
        <v>6000000</v>
      </c>
      <c r="K34" s="83">
        <v>12000000</v>
      </c>
    </row>
    <row r="35" spans="1:11" ht="38.25" x14ac:dyDescent="0.25">
      <c r="A35" s="63">
        <v>11</v>
      </c>
      <c r="B35" s="63"/>
      <c r="C35" s="65" t="s">
        <v>142</v>
      </c>
      <c r="D35" s="65" t="s">
        <v>143</v>
      </c>
      <c r="E35" s="66" t="s">
        <v>144</v>
      </c>
      <c r="F35" s="66" t="s">
        <v>145</v>
      </c>
      <c r="G35" s="67">
        <v>42401</v>
      </c>
      <c r="H35" s="67">
        <v>43525</v>
      </c>
      <c r="I35" s="60" t="s">
        <v>45</v>
      </c>
      <c r="J35" s="91">
        <v>1000000</v>
      </c>
      <c r="K35" s="91">
        <v>2000000</v>
      </c>
    </row>
    <row r="36" spans="1:11" ht="25.5" x14ac:dyDescent="0.25">
      <c r="A36" s="63">
        <v>12</v>
      </c>
      <c r="B36" s="63">
        <v>3</v>
      </c>
      <c r="C36" s="65" t="s">
        <v>142</v>
      </c>
      <c r="D36" s="65" t="s">
        <v>146</v>
      </c>
      <c r="E36" s="66" t="s">
        <v>147</v>
      </c>
      <c r="F36" s="66" t="s">
        <v>145</v>
      </c>
      <c r="G36" s="67">
        <v>43556</v>
      </c>
      <c r="H36" s="67">
        <v>44621</v>
      </c>
      <c r="I36" s="60" t="s">
        <v>45</v>
      </c>
      <c r="J36" s="83">
        <v>1085760</v>
      </c>
      <c r="K36" s="83">
        <v>2173260</v>
      </c>
    </row>
    <row r="37" spans="1:11" ht="25.5" x14ac:dyDescent="0.25">
      <c r="A37" s="63">
        <v>13</v>
      </c>
      <c r="B37" s="63"/>
      <c r="C37" s="65" t="s">
        <v>142</v>
      </c>
      <c r="D37" s="65" t="s">
        <v>148</v>
      </c>
      <c r="E37" s="66" t="s">
        <v>147</v>
      </c>
      <c r="F37" s="66" t="s">
        <v>145</v>
      </c>
      <c r="G37" s="67">
        <v>44652</v>
      </c>
      <c r="H37" s="67">
        <v>45078</v>
      </c>
      <c r="I37" s="71" t="s">
        <v>44</v>
      </c>
      <c r="J37" s="83">
        <v>423750</v>
      </c>
      <c r="K37" s="83">
        <v>845000</v>
      </c>
    </row>
    <row r="38" spans="1:11" ht="63.75" x14ac:dyDescent="0.25">
      <c r="A38" s="63">
        <v>14</v>
      </c>
      <c r="B38" s="63">
        <v>3</v>
      </c>
      <c r="C38" s="65" t="s">
        <v>85</v>
      </c>
      <c r="D38" s="66" t="s">
        <v>149</v>
      </c>
      <c r="E38" s="66" t="s">
        <v>150</v>
      </c>
      <c r="F38" s="66" t="s">
        <v>151</v>
      </c>
      <c r="G38" s="67">
        <v>43282</v>
      </c>
      <c r="H38" s="67">
        <v>44377</v>
      </c>
      <c r="I38" s="92" t="s">
        <v>44</v>
      </c>
      <c r="J38" s="83">
        <v>1104126</v>
      </c>
      <c r="K38" s="83">
        <v>2208253</v>
      </c>
    </row>
    <row r="39" spans="1:11" ht="25.5" x14ac:dyDescent="0.25">
      <c r="A39" s="63">
        <v>15</v>
      </c>
      <c r="B39" s="63">
        <v>3</v>
      </c>
      <c r="C39" s="93" t="s">
        <v>109</v>
      </c>
      <c r="D39" s="65" t="s">
        <v>152</v>
      </c>
      <c r="E39" s="66" t="s">
        <v>153</v>
      </c>
      <c r="F39" s="94" t="s">
        <v>154</v>
      </c>
      <c r="G39" s="67">
        <v>42583</v>
      </c>
      <c r="H39" s="67">
        <v>43709</v>
      </c>
      <c r="I39" s="60" t="s">
        <v>45</v>
      </c>
      <c r="J39" s="83">
        <v>3100690</v>
      </c>
      <c r="K39" s="83">
        <v>7293051</v>
      </c>
    </row>
    <row r="40" spans="1:11" ht="38.25" x14ac:dyDescent="0.25">
      <c r="A40" s="63">
        <v>16</v>
      </c>
      <c r="B40" s="63">
        <v>3</v>
      </c>
      <c r="C40" s="65" t="s">
        <v>109</v>
      </c>
      <c r="D40" s="65" t="s">
        <v>155</v>
      </c>
      <c r="E40" s="66" t="s">
        <v>156</v>
      </c>
      <c r="F40" s="94" t="s">
        <v>157</v>
      </c>
      <c r="G40" s="67">
        <v>43466</v>
      </c>
      <c r="H40" s="67">
        <v>44531</v>
      </c>
      <c r="I40" s="60" t="s">
        <v>45</v>
      </c>
      <c r="J40" s="83">
        <v>3960790</v>
      </c>
      <c r="K40" s="83">
        <v>7954082</v>
      </c>
    </row>
    <row r="41" spans="1:11" ht="38.25" x14ac:dyDescent="0.25">
      <c r="A41" s="63">
        <v>17</v>
      </c>
      <c r="B41" s="63">
        <v>3</v>
      </c>
      <c r="C41" s="65" t="s">
        <v>109</v>
      </c>
      <c r="D41" s="65" t="s">
        <v>158</v>
      </c>
      <c r="E41" s="66" t="s">
        <v>156</v>
      </c>
      <c r="F41" s="94" t="s">
        <v>157</v>
      </c>
      <c r="G41" s="67">
        <v>44562</v>
      </c>
      <c r="H41" s="67">
        <v>45078</v>
      </c>
      <c r="I41" s="100" t="s">
        <v>44</v>
      </c>
      <c r="J41" s="83">
        <v>2515371</v>
      </c>
      <c r="K41" s="83">
        <v>5034271</v>
      </c>
    </row>
    <row r="42" spans="1:11" x14ac:dyDescent="0.25">
      <c r="A42" s="63">
        <v>18</v>
      </c>
      <c r="B42" s="63">
        <v>3</v>
      </c>
      <c r="C42" s="65" t="s">
        <v>126</v>
      </c>
      <c r="D42" s="65" t="s">
        <v>127</v>
      </c>
      <c r="E42" s="66" t="s">
        <v>159</v>
      </c>
      <c r="F42" s="94"/>
      <c r="G42" s="67"/>
      <c r="H42" s="67"/>
      <c r="I42" s="100" t="s">
        <v>44</v>
      </c>
      <c r="J42" s="83">
        <v>627330</v>
      </c>
      <c r="K42" s="83">
        <v>1254660</v>
      </c>
    </row>
    <row r="43" spans="1:11" ht="25.5" x14ac:dyDescent="0.25">
      <c r="A43" s="63">
        <v>19</v>
      </c>
      <c r="B43" s="63"/>
      <c r="C43" s="96" t="s">
        <v>160</v>
      </c>
      <c r="D43" s="97" t="s">
        <v>161</v>
      </c>
      <c r="E43" s="97" t="s">
        <v>162</v>
      </c>
      <c r="F43" s="98" t="s">
        <v>136</v>
      </c>
      <c r="G43" s="99">
        <v>43556</v>
      </c>
      <c r="H43" s="99">
        <v>44256</v>
      </c>
      <c r="I43" s="100" t="s">
        <v>44</v>
      </c>
      <c r="J43" s="83">
        <v>500000</v>
      </c>
      <c r="K43" s="83">
        <v>1000000</v>
      </c>
    </row>
    <row r="44" spans="1:11" ht="25.5" x14ac:dyDescent="0.25">
      <c r="A44" s="63">
        <v>20</v>
      </c>
      <c r="B44" s="63">
        <v>3</v>
      </c>
      <c r="C44" s="65" t="s">
        <v>160</v>
      </c>
      <c r="D44" s="66" t="s">
        <v>163</v>
      </c>
      <c r="E44" s="66" t="s">
        <v>162</v>
      </c>
      <c r="F44" s="58" t="s">
        <v>136</v>
      </c>
      <c r="G44" s="67">
        <v>44287</v>
      </c>
      <c r="H44" s="67">
        <v>45078</v>
      </c>
      <c r="I44" s="100" t="s">
        <v>44</v>
      </c>
      <c r="J44" s="83">
        <v>250000</v>
      </c>
      <c r="K44" s="83">
        <v>500000</v>
      </c>
    </row>
    <row r="45" spans="1:11" ht="25.5" x14ac:dyDescent="0.25">
      <c r="A45" s="63">
        <v>21</v>
      </c>
      <c r="B45" s="63">
        <v>3</v>
      </c>
      <c r="C45" s="65" t="s">
        <v>164</v>
      </c>
      <c r="D45" s="66" t="s">
        <v>165</v>
      </c>
      <c r="E45" s="66" t="s">
        <v>166</v>
      </c>
      <c r="F45" s="58" t="s">
        <v>167</v>
      </c>
      <c r="G45" s="67"/>
      <c r="H45" s="67"/>
      <c r="I45" s="84" t="s">
        <v>95</v>
      </c>
      <c r="J45" s="83">
        <v>665974</v>
      </c>
      <c r="K45" s="83">
        <v>1331948</v>
      </c>
    </row>
    <row r="46" spans="1:11" ht="25.5" x14ac:dyDescent="0.25">
      <c r="A46" s="63">
        <v>22</v>
      </c>
      <c r="B46" s="63">
        <v>3</v>
      </c>
      <c r="C46" s="65" t="s">
        <v>109</v>
      </c>
      <c r="D46" s="66" t="s">
        <v>168</v>
      </c>
      <c r="E46" s="66" t="s">
        <v>169</v>
      </c>
      <c r="F46" s="58" t="s">
        <v>167</v>
      </c>
      <c r="G46" s="67"/>
      <c r="H46" s="67"/>
      <c r="I46" s="84" t="s">
        <v>95</v>
      </c>
      <c r="J46" s="83">
        <v>813463</v>
      </c>
      <c r="K46" s="83">
        <v>2558061</v>
      </c>
    </row>
    <row r="47" spans="1:11" x14ac:dyDescent="0.25">
      <c r="A47" s="85"/>
      <c r="B47" s="85"/>
      <c r="C47" s="86"/>
      <c r="D47" s="86"/>
      <c r="E47" s="101"/>
      <c r="F47" s="102"/>
      <c r="G47" s="103"/>
      <c r="H47" s="122"/>
      <c r="I47" s="123"/>
      <c r="J47" s="104">
        <f>SUM(J25:J46)</f>
        <v>28940154</v>
      </c>
      <c r="K47" s="104">
        <f>SUM(K25:K46)</f>
        <v>60935598</v>
      </c>
    </row>
    <row r="49" spans="1:11" ht="25.5" x14ac:dyDescent="0.25">
      <c r="A49" s="82" t="s">
        <v>59</v>
      </c>
      <c r="B49" s="82" t="s">
        <v>60</v>
      </c>
      <c r="C49" s="52" t="s">
        <v>61</v>
      </c>
      <c r="D49" s="52" t="s">
        <v>62</v>
      </c>
      <c r="E49" s="52" t="s">
        <v>18</v>
      </c>
      <c r="F49" s="53" t="s">
        <v>63</v>
      </c>
      <c r="G49" s="53" t="s">
        <v>64</v>
      </c>
      <c r="H49" s="53" t="s">
        <v>65</v>
      </c>
      <c r="I49" s="51" t="s">
        <v>66</v>
      </c>
      <c r="J49" s="54" t="s">
        <v>67</v>
      </c>
      <c r="K49" s="115" t="s">
        <v>182</v>
      </c>
    </row>
    <row r="50" spans="1:11" ht="25.5" x14ac:dyDescent="0.25">
      <c r="A50" s="63">
        <v>1</v>
      </c>
      <c r="B50" s="63">
        <v>4</v>
      </c>
      <c r="C50" s="65" t="s">
        <v>109</v>
      </c>
      <c r="D50" s="65" t="s">
        <v>170</v>
      </c>
      <c r="E50" s="66" t="s">
        <v>171</v>
      </c>
      <c r="F50" s="66" t="s">
        <v>172</v>
      </c>
      <c r="G50" s="67">
        <v>42675</v>
      </c>
      <c r="H50" s="67">
        <v>43435</v>
      </c>
      <c r="I50" s="60" t="s">
        <v>45</v>
      </c>
      <c r="J50" s="83">
        <v>714393</v>
      </c>
      <c r="K50" s="83">
        <v>1428787</v>
      </c>
    </row>
    <row r="51" spans="1:11" ht="25.5" x14ac:dyDescent="0.25">
      <c r="A51" s="63">
        <v>2</v>
      </c>
      <c r="B51" s="63">
        <v>4</v>
      </c>
      <c r="C51" s="65" t="s">
        <v>109</v>
      </c>
      <c r="D51" s="65" t="s">
        <v>173</v>
      </c>
      <c r="E51" s="66" t="s">
        <v>174</v>
      </c>
      <c r="F51" s="66" t="s">
        <v>172</v>
      </c>
      <c r="G51" s="67">
        <v>43466</v>
      </c>
      <c r="H51" s="67">
        <v>44531</v>
      </c>
      <c r="I51" s="68" t="s">
        <v>44</v>
      </c>
      <c r="J51" s="83">
        <v>987422</v>
      </c>
      <c r="K51" s="83">
        <v>1974845</v>
      </c>
    </row>
    <row r="52" spans="1:11" ht="25.5" x14ac:dyDescent="0.25">
      <c r="A52" s="63">
        <v>3</v>
      </c>
      <c r="B52" s="63"/>
      <c r="C52" s="65" t="s">
        <v>109</v>
      </c>
      <c r="D52" s="65" t="s">
        <v>175</v>
      </c>
      <c r="E52" s="66" t="s">
        <v>174</v>
      </c>
      <c r="F52" s="66" t="s">
        <v>172</v>
      </c>
      <c r="G52" s="67">
        <v>44562</v>
      </c>
      <c r="H52" s="67">
        <v>45078</v>
      </c>
      <c r="I52" s="84" t="s">
        <v>95</v>
      </c>
      <c r="J52" s="83">
        <v>1314391</v>
      </c>
      <c r="K52" s="83">
        <v>2628782</v>
      </c>
    </row>
    <row r="53" spans="1:11" ht="127.5" x14ac:dyDescent="0.25">
      <c r="A53" s="63">
        <v>4</v>
      </c>
      <c r="B53" s="63">
        <v>4</v>
      </c>
      <c r="C53" s="65" t="s">
        <v>109</v>
      </c>
      <c r="D53" s="65" t="s">
        <v>176</v>
      </c>
      <c r="E53" s="66" t="s">
        <v>177</v>
      </c>
      <c r="F53" s="66" t="s">
        <v>178</v>
      </c>
      <c r="G53" s="67">
        <v>43101</v>
      </c>
      <c r="H53" s="67">
        <v>44166</v>
      </c>
      <c r="I53" s="71" t="s">
        <v>44</v>
      </c>
      <c r="J53" s="83">
        <v>6192348</v>
      </c>
      <c r="K53" s="83">
        <v>12605722</v>
      </c>
    </row>
    <row r="54" spans="1:11" x14ac:dyDescent="0.25">
      <c r="A54" s="63">
        <v>5</v>
      </c>
      <c r="B54" s="63">
        <v>4</v>
      </c>
      <c r="C54" s="65" t="s">
        <v>179</v>
      </c>
      <c r="D54" s="65" t="s">
        <v>180</v>
      </c>
      <c r="E54" s="66" t="s">
        <v>101</v>
      </c>
      <c r="F54" s="66"/>
      <c r="G54" s="67"/>
      <c r="H54" s="67"/>
      <c r="I54" s="95" t="s">
        <v>95</v>
      </c>
      <c r="J54" s="83">
        <v>857932</v>
      </c>
      <c r="K54" s="83">
        <v>1744664</v>
      </c>
    </row>
    <row r="55" spans="1:11" x14ac:dyDescent="0.25">
      <c r="A55" s="63">
        <v>6</v>
      </c>
      <c r="B55" s="63">
        <v>4</v>
      </c>
      <c r="C55" s="65" t="s">
        <v>109</v>
      </c>
      <c r="D55" s="65" t="s">
        <v>181</v>
      </c>
      <c r="E55" s="66" t="s">
        <v>101</v>
      </c>
      <c r="F55" s="66"/>
      <c r="G55" s="67"/>
      <c r="H55" s="67"/>
      <c r="I55" s="95" t="s">
        <v>95</v>
      </c>
      <c r="J55" s="83">
        <v>1600243</v>
      </c>
      <c r="K55" s="83">
        <v>3200486</v>
      </c>
    </row>
    <row r="56" spans="1:11" x14ac:dyDescent="0.25">
      <c r="A56" s="76"/>
      <c r="B56" s="76"/>
      <c r="C56" s="76"/>
      <c r="D56" s="76"/>
      <c r="E56" s="76"/>
      <c r="F56" s="76"/>
      <c r="G56" s="76"/>
      <c r="H56" s="124"/>
      <c r="I56" s="125"/>
      <c r="J56" s="87">
        <f>SUM(J50:J55)</f>
        <v>11666729</v>
      </c>
      <c r="K56" s="87">
        <f>SUM(K50:K55)</f>
        <v>23583286</v>
      </c>
    </row>
    <row r="58" spans="1:11" x14ac:dyDescent="0.25">
      <c r="J58" s="116">
        <f>SUM(J16+J22+J47+J56)</f>
        <v>58832683</v>
      </c>
      <c r="K58" s="117">
        <f>SUM(K16+K22+K47+K56)</f>
        <v>120991778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ESF Projects</vt:lpstr>
      <vt:lpstr>ERDF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Mary-Louise Harrison</dc:creator>
  <cp:lastModifiedBy>Graeme Hall</cp:lastModifiedBy>
  <cp:lastPrinted>2020-10-06T09:46:18Z</cp:lastPrinted>
  <dcterms:created xsi:type="dcterms:W3CDTF">2020-09-23T16:17:26Z</dcterms:created>
  <dcterms:modified xsi:type="dcterms:W3CDTF">2021-01-12T16:20:02Z</dcterms:modified>
</cp:coreProperties>
</file>